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Foaie1" sheetId="1" r:id="rId1"/>
    <sheet name="Foaie2" sheetId="2" r:id="rId2"/>
    <sheet name="Foaie3" sheetId="3" r:id="rId3"/>
  </sheets>
  <calcPr calcId="152511" concurrentCalc="0"/>
</workbook>
</file>

<file path=xl/calcChain.xml><?xml version="1.0" encoding="utf-8"?>
<calcChain xmlns="http://schemas.openxmlformats.org/spreadsheetml/2006/main">
  <c r="P47" i="1" l="1"/>
  <c r="O47" i="1"/>
  <c r="N47" i="1"/>
  <c r="I47" i="1"/>
  <c r="H47" i="1"/>
  <c r="P46" i="1"/>
  <c r="O46" i="1"/>
  <c r="N46" i="1"/>
  <c r="I46" i="1"/>
  <c r="H46" i="1"/>
  <c r="P45" i="1"/>
  <c r="O45" i="1"/>
  <c r="N45" i="1"/>
  <c r="I45" i="1"/>
  <c r="H45" i="1"/>
  <c r="P44" i="1"/>
  <c r="O44" i="1"/>
  <c r="N44" i="1"/>
  <c r="I44" i="1"/>
  <c r="H44" i="1"/>
  <c r="P43" i="1"/>
  <c r="O43" i="1"/>
  <c r="N43" i="1"/>
  <c r="I43" i="1"/>
  <c r="H43" i="1"/>
  <c r="P42" i="1"/>
  <c r="O42" i="1"/>
  <c r="N42" i="1"/>
  <c r="I42" i="1"/>
  <c r="H42" i="1"/>
  <c r="P41" i="1"/>
  <c r="O41" i="1"/>
  <c r="N41" i="1"/>
  <c r="I41" i="1"/>
  <c r="H41" i="1"/>
  <c r="P40" i="1"/>
  <c r="O40" i="1"/>
  <c r="N40" i="1"/>
  <c r="I40" i="1"/>
  <c r="H40" i="1"/>
  <c r="O39" i="1"/>
  <c r="K17" i="1"/>
  <c r="K29" i="1"/>
  <c r="K34" i="1"/>
  <c r="K16" i="1"/>
  <c r="K8" i="1"/>
  <c r="M17" i="1"/>
  <c r="M29" i="1"/>
  <c r="M34" i="1"/>
  <c r="M16" i="1"/>
  <c r="M8" i="1"/>
  <c r="O8" i="1"/>
  <c r="U39" i="1"/>
  <c r="S39" i="1"/>
  <c r="G39" i="1"/>
  <c r="G10" i="1"/>
  <c r="G13" i="1"/>
  <c r="G9" i="1"/>
  <c r="G17" i="1"/>
  <c r="G29" i="1"/>
  <c r="G34" i="1"/>
  <c r="G16" i="1"/>
  <c r="G8" i="1"/>
  <c r="R39" i="1"/>
  <c r="F39" i="1"/>
  <c r="F17" i="1"/>
  <c r="Q39" i="1"/>
  <c r="E39" i="1"/>
  <c r="E10" i="1"/>
  <c r="E13" i="1"/>
  <c r="E9" i="1"/>
  <c r="E17" i="1"/>
  <c r="E29" i="1"/>
  <c r="E34" i="1"/>
  <c r="E16" i="1"/>
  <c r="E8" i="1"/>
  <c r="P39" i="1"/>
  <c r="N39" i="1"/>
  <c r="I39" i="1"/>
  <c r="D39" i="1"/>
  <c r="H39" i="1"/>
  <c r="O38" i="1"/>
  <c r="O17" i="1"/>
  <c r="U38" i="1"/>
  <c r="W38" i="1"/>
  <c r="T38" i="1"/>
  <c r="S38" i="1"/>
  <c r="R38" i="1"/>
  <c r="Q38" i="1"/>
  <c r="P38" i="1"/>
  <c r="N38" i="1"/>
  <c r="I38" i="1"/>
  <c r="H38" i="1"/>
  <c r="O37" i="1"/>
  <c r="U37" i="1"/>
  <c r="W37" i="1"/>
  <c r="S37" i="1"/>
  <c r="R37" i="1"/>
  <c r="Q37" i="1"/>
  <c r="P37" i="1"/>
  <c r="N37" i="1"/>
  <c r="I37" i="1"/>
  <c r="H37" i="1"/>
  <c r="O36" i="1"/>
  <c r="U36" i="1"/>
  <c r="W36" i="1"/>
  <c r="T36" i="1"/>
  <c r="S36" i="1"/>
  <c r="R36" i="1"/>
  <c r="Q36" i="1"/>
  <c r="P36" i="1"/>
  <c r="N36" i="1"/>
  <c r="I36" i="1"/>
  <c r="H36" i="1"/>
  <c r="O35" i="1"/>
  <c r="U35" i="1"/>
  <c r="W35" i="1"/>
  <c r="T35" i="1"/>
  <c r="S35" i="1"/>
  <c r="R35" i="1"/>
  <c r="Q35" i="1"/>
  <c r="P35" i="1"/>
  <c r="N35" i="1"/>
  <c r="I35" i="1"/>
  <c r="H35" i="1"/>
  <c r="O34" i="1"/>
  <c r="U34" i="1"/>
  <c r="V34" i="1"/>
  <c r="W34" i="1"/>
  <c r="T34" i="1"/>
  <c r="S34" i="1"/>
  <c r="R34" i="1"/>
  <c r="F34" i="1"/>
  <c r="Q34" i="1"/>
  <c r="P34" i="1"/>
  <c r="J34" i="1"/>
  <c r="L34" i="1"/>
  <c r="N34" i="1"/>
  <c r="I34" i="1"/>
  <c r="D34" i="1"/>
  <c r="H34" i="1"/>
  <c r="O33" i="1"/>
  <c r="U33" i="1"/>
  <c r="W33" i="1"/>
  <c r="T33" i="1"/>
  <c r="S33" i="1"/>
  <c r="R33" i="1"/>
  <c r="Q33" i="1"/>
  <c r="P33" i="1"/>
  <c r="N33" i="1"/>
  <c r="I33" i="1"/>
  <c r="H33" i="1"/>
  <c r="O32" i="1"/>
  <c r="U32" i="1"/>
  <c r="W32" i="1"/>
  <c r="T32" i="1"/>
  <c r="S32" i="1"/>
  <c r="R32" i="1"/>
  <c r="Q32" i="1"/>
  <c r="P32" i="1"/>
  <c r="N32" i="1"/>
  <c r="I32" i="1"/>
  <c r="H32" i="1"/>
  <c r="O31" i="1"/>
  <c r="U31" i="1"/>
  <c r="W31" i="1"/>
  <c r="S31" i="1"/>
  <c r="R31" i="1"/>
  <c r="Q31" i="1"/>
  <c r="P31" i="1"/>
  <c r="N31" i="1"/>
  <c r="I31" i="1"/>
  <c r="H31" i="1"/>
  <c r="O30" i="1"/>
  <c r="U30" i="1"/>
  <c r="W30" i="1"/>
  <c r="T30" i="1"/>
  <c r="S30" i="1"/>
  <c r="R30" i="1"/>
  <c r="Q30" i="1"/>
  <c r="P30" i="1"/>
  <c r="N30" i="1"/>
  <c r="I30" i="1"/>
  <c r="H30" i="1"/>
  <c r="O29" i="1"/>
  <c r="U29" i="1"/>
  <c r="V29" i="1"/>
  <c r="W29" i="1"/>
  <c r="T29" i="1"/>
  <c r="S29" i="1"/>
  <c r="R29" i="1"/>
  <c r="F29" i="1"/>
  <c r="Q29" i="1"/>
  <c r="P29" i="1"/>
  <c r="J29" i="1"/>
  <c r="L29" i="1"/>
  <c r="N29" i="1"/>
  <c r="I29" i="1"/>
  <c r="D29" i="1"/>
  <c r="H29" i="1"/>
  <c r="O28" i="1"/>
  <c r="U28" i="1"/>
  <c r="W28" i="1"/>
  <c r="T28" i="1"/>
  <c r="S28" i="1"/>
  <c r="R28" i="1"/>
  <c r="Q28" i="1"/>
  <c r="P28" i="1"/>
  <c r="N28" i="1"/>
  <c r="I28" i="1"/>
  <c r="H28" i="1"/>
  <c r="O27" i="1"/>
  <c r="U27" i="1"/>
  <c r="W27" i="1"/>
  <c r="T27" i="1"/>
  <c r="S27" i="1"/>
  <c r="R27" i="1"/>
  <c r="Q27" i="1"/>
  <c r="P27" i="1"/>
  <c r="N27" i="1"/>
  <c r="I27" i="1"/>
  <c r="H27" i="1"/>
  <c r="O26" i="1"/>
  <c r="U26" i="1"/>
  <c r="W26" i="1"/>
  <c r="T26" i="1"/>
  <c r="S26" i="1"/>
  <c r="R26" i="1"/>
  <c r="Q26" i="1"/>
  <c r="P26" i="1"/>
  <c r="N26" i="1"/>
  <c r="I26" i="1"/>
  <c r="H26" i="1"/>
  <c r="O25" i="1"/>
  <c r="U25" i="1"/>
  <c r="W25" i="1"/>
  <c r="T25" i="1"/>
  <c r="S25" i="1"/>
  <c r="R25" i="1"/>
  <c r="Q25" i="1"/>
  <c r="P25" i="1"/>
  <c r="N25" i="1"/>
  <c r="I25" i="1"/>
  <c r="H25" i="1"/>
  <c r="O24" i="1"/>
  <c r="U24" i="1"/>
  <c r="W24" i="1"/>
  <c r="T24" i="1"/>
  <c r="S24" i="1"/>
  <c r="R24" i="1"/>
  <c r="Q24" i="1"/>
  <c r="P24" i="1"/>
  <c r="N24" i="1"/>
  <c r="I24" i="1"/>
  <c r="H24" i="1"/>
  <c r="O23" i="1"/>
  <c r="U23" i="1"/>
  <c r="W23" i="1"/>
  <c r="T23" i="1"/>
  <c r="S23" i="1"/>
  <c r="R23" i="1"/>
  <c r="Q23" i="1"/>
  <c r="P23" i="1"/>
  <c r="N23" i="1"/>
  <c r="I23" i="1"/>
  <c r="H23" i="1"/>
  <c r="O22" i="1"/>
  <c r="U22" i="1"/>
  <c r="W22" i="1"/>
  <c r="T22" i="1"/>
  <c r="S22" i="1"/>
  <c r="R22" i="1"/>
  <c r="Q22" i="1"/>
  <c r="P22" i="1"/>
  <c r="N22" i="1"/>
  <c r="I22" i="1"/>
  <c r="H22" i="1"/>
  <c r="O21" i="1"/>
  <c r="U21" i="1"/>
  <c r="W21" i="1"/>
  <c r="T21" i="1"/>
  <c r="S21" i="1"/>
  <c r="R21" i="1"/>
  <c r="Q21" i="1"/>
  <c r="P21" i="1"/>
  <c r="N21" i="1"/>
  <c r="I21" i="1"/>
  <c r="H21" i="1"/>
  <c r="O20" i="1"/>
  <c r="U20" i="1"/>
  <c r="W20" i="1"/>
  <c r="T20" i="1"/>
  <c r="S20" i="1"/>
  <c r="R20" i="1"/>
  <c r="Q20" i="1"/>
  <c r="P20" i="1"/>
  <c r="N20" i="1"/>
  <c r="I20" i="1"/>
  <c r="H20" i="1"/>
  <c r="O19" i="1"/>
  <c r="U19" i="1"/>
  <c r="W19" i="1"/>
  <c r="T19" i="1"/>
  <c r="S19" i="1"/>
  <c r="R19" i="1"/>
  <c r="Q19" i="1"/>
  <c r="P19" i="1"/>
  <c r="N19" i="1"/>
  <c r="I19" i="1"/>
  <c r="H19" i="1"/>
  <c r="O18" i="1"/>
  <c r="U18" i="1"/>
  <c r="W18" i="1"/>
  <c r="T18" i="1"/>
  <c r="S18" i="1"/>
  <c r="R18" i="1"/>
  <c r="Q18" i="1"/>
  <c r="P18" i="1"/>
  <c r="N18" i="1"/>
  <c r="I18" i="1"/>
  <c r="H18" i="1"/>
  <c r="U17" i="1"/>
  <c r="V17" i="1"/>
  <c r="W17" i="1"/>
  <c r="T17" i="1"/>
  <c r="S17" i="1"/>
  <c r="R17" i="1"/>
  <c r="Q17" i="1"/>
  <c r="P17" i="1"/>
  <c r="J17" i="1"/>
  <c r="L17" i="1"/>
  <c r="N17" i="1"/>
  <c r="I17" i="1"/>
  <c r="D17" i="1"/>
  <c r="H17" i="1"/>
  <c r="O16" i="1"/>
  <c r="U16" i="1"/>
  <c r="V16" i="1"/>
  <c r="W16" i="1"/>
  <c r="T16" i="1"/>
  <c r="S16" i="1"/>
  <c r="R16" i="1"/>
  <c r="F16" i="1"/>
  <c r="F10" i="1"/>
  <c r="F13" i="1"/>
  <c r="F9" i="1"/>
  <c r="F8" i="1"/>
  <c r="Q16" i="1"/>
  <c r="P16" i="1"/>
  <c r="J16" i="1"/>
  <c r="L16" i="1"/>
  <c r="N16" i="1"/>
  <c r="I16" i="1"/>
  <c r="D16" i="1"/>
  <c r="H16" i="1"/>
  <c r="K10" i="1"/>
  <c r="S15" i="1"/>
  <c r="I15" i="1"/>
  <c r="I10" i="1"/>
  <c r="R15" i="1"/>
  <c r="O15" i="1"/>
  <c r="N15" i="1"/>
  <c r="H15" i="1"/>
  <c r="S14" i="1"/>
  <c r="I14" i="1"/>
  <c r="R14" i="1"/>
  <c r="O14" i="1"/>
  <c r="N14" i="1"/>
  <c r="H14" i="1"/>
  <c r="K13" i="1"/>
  <c r="S13" i="1"/>
  <c r="I13" i="1"/>
  <c r="R13" i="1"/>
  <c r="O13" i="1"/>
  <c r="J13" i="1"/>
  <c r="N13" i="1"/>
  <c r="D13" i="1"/>
  <c r="H13" i="1"/>
  <c r="S12" i="1"/>
  <c r="I12" i="1"/>
  <c r="R12" i="1"/>
  <c r="O12" i="1"/>
  <c r="N12" i="1"/>
  <c r="H12" i="1"/>
  <c r="S11" i="1"/>
  <c r="I11" i="1"/>
  <c r="R11" i="1"/>
  <c r="O11" i="1"/>
  <c r="N11" i="1"/>
  <c r="H11" i="1"/>
  <c r="S10" i="1"/>
  <c r="R10" i="1"/>
  <c r="O10" i="1"/>
  <c r="J10" i="1"/>
  <c r="N10" i="1"/>
  <c r="D10" i="1"/>
  <c r="H10" i="1"/>
  <c r="O9" i="1"/>
  <c r="U9" i="1"/>
  <c r="S9" i="1"/>
  <c r="I9" i="1"/>
  <c r="I8" i="1"/>
  <c r="R9" i="1"/>
  <c r="P9" i="1"/>
  <c r="N9" i="1"/>
  <c r="D9" i="1"/>
  <c r="H9" i="1"/>
  <c r="U8" i="1"/>
  <c r="T8" i="1"/>
  <c r="S8" i="1"/>
  <c r="R8" i="1"/>
  <c r="Q8" i="1"/>
  <c r="P8" i="1"/>
  <c r="J8" i="1"/>
  <c r="L8" i="1"/>
  <c r="N8" i="1"/>
  <c r="D8" i="1"/>
  <c r="H8" i="1"/>
</calcChain>
</file>

<file path=xl/sharedStrings.xml><?xml version="1.0" encoding="utf-8"?>
<sst xmlns="http://schemas.openxmlformats.org/spreadsheetml/2006/main" count="73" uniqueCount="63">
  <si>
    <t>CENTRUL NAȚIONAL DE DEZVOLTARE A ÎNVĂȚĂMÂNTULUI PROFESIONAL ȘI TEHNIC</t>
  </si>
  <si>
    <t>ANALIZA PROIECTULUI PLANULUI DE ȘCOLARIZARE PENTRU CLASA A IX-A ÎNVĂŢĂMÂNT LICEAL CU FRECVENȚĂ - ZI ÎN ANUL ŞCOLAR 2016-2017</t>
  </si>
  <si>
    <t>JUDEŢUL  CLUJ</t>
  </si>
  <si>
    <t>FILIERA/PROFILUL</t>
  </si>
  <si>
    <t>SPECIALIZARE</t>
  </si>
  <si>
    <t>DOMENIUL PREGATIRII DE BAZĂ</t>
  </si>
  <si>
    <t>Existent cl. a IX-a, LICEU zi 2015-2016</t>
  </si>
  <si>
    <t>Existent cl. a IX-a, PROFESIONAL  zi 2015-2016</t>
  </si>
  <si>
    <t>TOTAL EXISTENT cl. a IX-a, LICEU + PROFESIONAL  zi 2015-2016</t>
  </si>
  <si>
    <t>Propuneri  cl. a IX-a, LICEU zi 2016-2017</t>
  </si>
  <si>
    <t>Propuneri  cl. a IX-a, INVATAMANT PROFESIONAL zi 2016-2017</t>
  </si>
  <si>
    <t>TOTAL Propuneri  cl. a IX-a, LICEU +INVATAMANT PROFESIONAL zi 2016-2017</t>
  </si>
  <si>
    <t xml:space="preserve">Ponderi </t>
  </si>
  <si>
    <t>Nr.cl.</t>
  </si>
  <si>
    <t>Nr. elevi</t>
  </si>
  <si>
    <t>Pondere cl. a IX-a, LICEU zi, existent 2015-2016</t>
  </si>
  <si>
    <t>Pondere cl. a IX-a, PROFESIONAL zi, existent 2015-2016</t>
  </si>
  <si>
    <t>Pondere cl. a IX-a, zi, LICEU + PROFESIONAL existent 2015-2016</t>
  </si>
  <si>
    <t>Pondere cl. a IX-a, zi,LICEU propuneri 2016-2017</t>
  </si>
  <si>
    <t>Pondere cl. a IX-a, zi,INVATAMANT PROF. propuneri 2016-2017</t>
  </si>
  <si>
    <t>Pondere cl. a IX-a, zi,LICEU + INVATAMANT PROF. propuneri 2016-2017</t>
  </si>
  <si>
    <t>Pondere recomandata de PLAI</t>
  </si>
  <si>
    <t xml:space="preserve"> TOTAL CL A IX-A ZI ,                   din    care :</t>
  </si>
  <si>
    <t>1) Filiera teoretică, total, din care:</t>
  </si>
  <si>
    <t>matematică-informatică</t>
  </si>
  <si>
    <t>ştiinţe ale naturii</t>
  </si>
  <si>
    <t>filologie</t>
  </si>
  <si>
    <t>ştiinţe sociale</t>
  </si>
  <si>
    <t>2) Filiera tehnologică, total, din care:</t>
  </si>
  <si>
    <t>fabricarea produselor din lemn</t>
  </si>
  <si>
    <t>electronică automatizări</t>
  </si>
  <si>
    <t>producţie media</t>
  </si>
  <si>
    <t xml:space="preserve">construcţii instalaţii şi lucrări publice </t>
  </si>
  <si>
    <t>mecanică</t>
  </si>
  <si>
    <t>electric</t>
  </si>
  <si>
    <t>industrie textilă şi pielărie</t>
  </si>
  <si>
    <t>materiale de construcţii</t>
  </si>
  <si>
    <t>electromecanică</t>
  </si>
  <si>
    <t>chimie industrială</t>
  </si>
  <si>
    <t>tehnici poligrafice</t>
  </si>
  <si>
    <t>turism şi alimentaţie</t>
  </si>
  <si>
    <t>economic</t>
  </si>
  <si>
    <t>comert</t>
  </si>
  <si>
    <t>estetica şi igiena corpului omenesc</t>
  </si>
  <si>
    <t>agricultură</t>
  </si>
  <si>
    <t>silvicultură</t>
  </si>
  <si>
    <t>protecţia mediului</t>
  </si>
  <si>
    <t>industrie alimentară</t>
  </si>
  <si>
    <t>3) Filiera vocaţională, total, din care:</t>
  </si>
  <si>
    <t>Profil sportiv</t>
  </si>
  <si>
    <t>Profil teologic</t>
  </si>
  <si>
    <t>Profil  muzica</t>
  </si>
  <si>
    <t>Profil coregrafie</t>
  </si>
  <si>
    <t>Profil teatru</t>
  </si>
  <si>
    <t>Profil arte vizuale</t>
  </si>
  <si>
    <t>Profil patrimoniu-cultural</t>
  </si>
  <si>
    <t>Profil pedagogic</t>
  </si>
  <si>
    <r>
      <t xml:space="preserve">Abatere între pondere planificat </t>
    </r>
    <r>
      <rPr>
        <sz val="8"/>
        <color indexed="10"/>
        <rFont val="Arial Narrow"/>
        <family val="2"/>
      </rPr>
      <t xml:space="preserve">zi </t>
    </r>
    <r>
      <rPr>
        <sz val="8"/>
        <rFont val="Arial Narrow"/>
        <family val="2"/>
      </rPr>
      <t>şi pondere recomandată PLAI</t>
    </r>
  </si>
  <si>
    <r>
      <t xml:space="preserve">profil real, </t>
    </r>
    <r>
      <rPr>
        <b/>
        <sz val="8"/>
        <rFont val="Arial Narrow"/>
        <family val="2"/>
      </rPr>
      <t>total, din care:</t>
    </r>
  </si>
  <si>
    <r>
      <t xml:space="preserve">profil uman, </t>
    </r>
    <r>
      <rPr>
        <b/>
        <sz val="8"/>
        <rFont val="Arial Narrow"/>
        <family val="2"/>
      </rPr>
      <t>total, din care:</t>
    </r>
  </si>
  <si>
    <r>
      <t xml:space="preserve">profil tehnic, </t>
    </r>
    <r>
      <rPr>
        <b/>
        <sz val="8"/>
        <rFont val="Arial Narrow"/>
        <family val="2"/>
      </rPr>
      <t>total, din care:</t>
    </r>
  </si>
  <si>
    <r>
      <t xml:space="preserve">profil servicii, </t>
    </r>
    <r>
      <rPr>
        <b/>
        <sz val="8"/>
        <rFont val="Arial Narrow"/>
        <family val="2"/>
      </rPr>
      <t>total, din care:</t>
    </r>
  </si>
  <si>
    <r>
      <t xml:space="preserve">profil resurse naturale şi protecţia mediului, </t>
    </r>
    <r>
      <rPr>
        <b/>
        <sz val="8"/>
        <rFont val="Arial Narrow"/>
        <family val="2"/>
      </rPr>
      <t>total, din care: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</si>
</sst>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rgb="FFFF000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sz val="8"/>
      <color theme="0" tint="-0.14999847407452621"/>
      <name val="Arial Narrow"/>
      <family val="2"/>
    </font>
    <font>
      <sz val="8"/>
      <color theme="0" tint="-0.14999847407452621"/>
      <name val="Arial Narrow"/>
      <family val="2"/>
    </font>
    <font>
      <b/>
      <sz val="8"/>
      <color indexed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6" fillId="0" borderId="0"/>
  </cellStyleXfs>
  <cellXfs count="323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center" textRotation="90" wrapText="1"/>
    </xf>
    <xf numFmtId="164" fontId="7" fillId="2" borderId="22" xfId="0" applyNumberFormat="1" applyFont="1" applyFill="1" applyBorder="1" applyAlignment="1">
      <alignment vertical="center" textRotation="90" wrapText="1"/>
    </xf>
    <xf numFmtId="164" fontId="7" fillId="2" borderId="6" xfId="0" applyNumberFormat="1" applyFont="1" applyFill="1" applyBorder="1" applyAlignment="1">
      <alignment vertical="center" textRotation="90" wrapText="1"/>
    </xf>
    <xf numFmtId="164" fontId="7" fillId="2" borderId="23" xfId="0" applyNumberFormat="1" applyFont="1" applyFill="1" applyBorder="1" applyAlignment="1">
      <alignment vertical="center" textRotation="90" wrapText="1"/>
    </xf>
    <xf numFmtId="164" fontId="7" fillId="2" borderId="24" xfId="0" applyNumberFormat="1" applyFont="1" applyFill="1" applyBorder="1" applyAlignment="1">
      <alignment vertical="center" textRotation="90" wrapText="1"/>
    </xf>
    <xf numFmtId="164" fontId="7" fillId="4" borderId="25" xfId="0" applyNumberFormat="1" applyFont="1" applyFill="1" applyBorder="1" applyAlignment="1">
      <alignment vertical="center" textRotation="90" wrapText="1"/>
    </xf>
    <xf numFmtId="164" fontId="7" fillId="2" borderId="8" xfId="0" applyNumberFormat="1" applyFont="1" applyFill="1" applyBorder="1" applyAlignment="1">
      <alignment vertical="center" textRotation="90" wrapText="1"/>
    </xf>
    <xf numFmtId="0" fontId="9" fillId="0" borderId="2" xfId="0" applyFont="1" applyBorder="1" applyAlignment="1">
      <alignment wrapText="1"/>
    </xf>
    <xf numFmtId="0" fontId="9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165" fontId="9" fillId="0" borderId="27" xfId="0" applyNumberFormat="1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165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5" fontId="9" fillId="6" borderId="29" xfId="0" applyNumberFormat="1" applyFont="1" applyFill="1" applyBorder="1" applyAlignment="1">
      <alignment horizontal="right"/>
    </xf>
    <xf numFmtId="0" fontId="9" fillId="6" borderId="4" xfId="0" applyFont="1" applyFill="1" applyBorder="1" applyAlignment="1">
      <alignment horizontal="right"/>
    </xf>
    <xf numFmtId="164" fontId="7" fillId="0" borderId="32" xfId="0" applyNumberFormat="1" applyFont="1" applyFill="1" applyBorder="1"/>
    <xf numFmtId="164" fontId="7" fillId="0" borderId="33" xfId="0" applyNumberFormat="1" applyFont="1" applyFill="1" applyBorder="1"/>
    <xf numFmtId="164" fontId="7" fillId="7" borderId="34" xfId="0" applyNumberFormat="1" applyFont="1" applyFill="1" applyBorder="1"/>
    <xf numFmtId="164" fontId="7" fillId="7" borderId="35" xfId="0" applyNumberFormat="1" applyFont="1" applyFill="1" applyBorder="1"/>
    <xf numFmtId="164" fontId="7" fillId="4" borderId="20" xfId="0" applyNumberFormat="1" applyFont="1" applyFill="1" applyBorder="1"/>
    <xf numFmtId="164" fontId="7" fillId="8" borderId="36" xfId="0" applyNumberFormat="1" applyFont="1" applyFill="1" applyBorder="1"/>
    <xf numFmtId="164" fontId="7" fillId="8" borderId="15" xfId="0" applyNumberFormat="1" applyFont="1" applyFill="1" applyBorder="1"/>
    <xf numFmtId="0" fontId="9" fillId="0" borderId="37" xfId="0" applyFont="1" applyBorder="1" applyAlignment="1">
      <alignment wrapText="1"/>
    </xf>
    <xf numFmtId="0" fontId="9" fillId="5" borderId="33" xfId="0" applyFont="1" applyFill="1" applyBorder="1" applyAlignment="1">
      <alignment wrapText="1"/>
    </xf>
    <xf numFmtId="0" fontId="9" fillId="5" borderId="38" xfId="0" applyFont="1" applyFill="1" applyBorder="1" applyAlignment="1">
      <alignment horizontal="center" wrapText="1"/>
    </xf>
    <xf numFmtId="165" fontId="9" fillId="0" borderId="32" xfId="0" applyNumberFormat="1" applyFont="1" applyBorder="1"/>
    <xf numFmtId="0" fontId="9" fillId="0" borderId="35" xfId="0" applyFont="1" applyBorder="1"/>
    <xf numFmtId="165" fontId="11" fillId="9" borderId="37" xfId="0" applyNumberFormat="1" applyFont="1" applyFill="1" applyBorder="1"/>
    <xf numFmtId="0" fontId="11" fillId="9" borderId="39" xfId="0" applyFont="1" applyFill="1" applyBorder="1"/>
    <xf numFmtId="165" fontId="9" fillId="0" borderId="37" xfId="0" applyNumberFormat="1" applyFont="1" applyBorder="1"/>
    <xf numFmtId="0" fontId="9" fillId="0" borderId="39" xfId="0" applyFont="1" applyBorder="1"/>
    <xf numFmtId="165" fontId="9" fillId="0" borderId="38" xfId="0" applyNumberFormat="1" applyFont="1" applyBorder="1"/>
    <xf numFmtId="0" fontId="9" fillId="0" borderId="10" xfId="0" applyFont="1" applyBorder="1"/>
    <xf numFmtId="165" fontId="9" fillId="8" borderId="37" xfId="0" applyNumberFormat="1" applyFont="1" applyFill="1" applyBorder="1"/>
    <xf numFmtId="0" fontId="9" fillId="8" borderId="10" xfId="0" applyFont="1" applyFill="1" applyBorder="1"/>
    <xf numFmtId="165" fontId="9" fillId="6" borderId="37" xfId="0" applyNumberFormat="1" applyFont="1" applyFill="1" applyBorder="1"/>
    <xf numFmtId="0" fontId="9" fillId="6" borderId="10" xfId="0" applyFont="1" applyFill="1" applyBorder="1"/>
    <xf numFmtId="164" fontId="9" fillId="0" borderId="32" xfId="0" applyNumberFormat="1" applyFont="1" applyFill="1" applyBorder="1"/>
    <xf numFmtId="164" fontId="9" fillId="9" borderId="33" xfId="0" applyNumberFormat="1" applyFont="1" applyFill="1" applyBorder="1"/>
    <xf numFmtId="164" fontId="9" fillId="0" borderId="40" xfId="0" applyNumberFormat="1" applyFont="1" applyBorder="1"/>
    <xf numFmtId="164" fontId="9" fillId="8" borderId="41" xfId="0" applyNumberFormat="1" applyFont="1" applyFill="1" applyBorder="1"/>
    <xf numFmtId="164" fontId="9" fillId="4" borderId="39" xfId="0" applyNumberFormat="1" applyFont="1" applyFill="1" applyBorder="1"/>
    <xf numFmtId="164" fontId="7" fillId="8" borderId="42" xfId="0" applyNumberFormat="1" applyFont="1" applyFill="1" applyBorder="1"/>
    <xf numFmtId="164" fontId="7" fillId="8" borderId="43" xfId="0" applyNumberFormat="1" applyFont="1" applyFill="1" applyBorder="1"/>
    <xf numFmtId="0" fontId="7" fillId="0" borderId="44" xfId="0" applyFont="1" applyBorder="1"/>
    <xf numFmtId="0" fontId="7" fillId="5" borderId="45" xfId="0" applyFont="1" applyFill="1" applyBorder="1" applyAlignment="1">
      <alignment wrapText="1"/>
    </xf>
    <xf numFmtId="0" fontId="9" fillId="5" borderId="46" xfId="0" applyFont="1" applyFill="1" applyBorder="1" applyAlignment="1">
      <alignment horizontal="center" wrapText="1"/>
    </xf>
    <xf numFmtId="165" fontId="7" fillId="0" borderId="47" xfId="0" applyNumberFormat="1" applyFont="1" applyBorder="1"/>
    <xf numFmtId="0" fontId="7" fillId="0" borderId="48" xfId="0" applyFont="1" applyBorder="1"/>
    <xf numFmtId="165" fontId="12" fillId="9" borderId="49" xfId="0" applyNumberFormat="1" applyFont="1" applyFill="1" applyBorder="1"/>
    <xf numFmtId="0" fontId="12" fillId="9" borderId="50" xfId="0" applyFont="1" applyFill="1" applyBorder="1"/>
    <xf numFmtId="165" fontId="7" fillId="0" borderId="49" xfId="0" applyNumberFormat="1" applyFont="1" applyBorder="1"/>
    <xf numFmtId="0" fontId="7" fillId="0" borderId="50" xfId="0" applyFont="1" applyBorder="1"/>
    <xf numFmtId="165" fontId="7" fillId="0" borderId="51" xfId="0" applyNumberFormat="1" applyFont="1" applyBorder="1"/>
    <xf numFmtId="165" fontId="7" fillId="8" borderId="49" xfId="0" applyNumberFormat="1" applyFont="1" applyFill="1" applyBorder="1"/>
    <xf numFmtId="0" fontId="7" fillId="8" borderId="48" xfId="0" applyFont="1" applyFill="1" applyBorder="1"/>
    <xf numFmtId="165" fontId="7" fillId="6" borderId="49" xfId="0" applyNumberFormat="1" applyFont="1" applyFill="1" applyBorder="1"/>
    <xf numFmtId="0" fontId="7" fillId="6" borderId="52" xfId="0" applyFont="1" applyFill="1" applyBorder="1"/>
    <xf numFmtId="164" fontId="7" fillId="6" borderId="53" xfId="0" applyNumberFormat="1" applyFont="1" applyFill="1" applyBorder="1"/>
    <xf numFmtId="164" fontId="7" fillId="8" borderId="45" xfId="0" applyNumberFormat="1" applyFont="1" applyFill="1" applyBorder="1"/>
    <xf numFmtId="164" fontId="7" fillId="8" borderId="54" xfId="0" applyNumberFormat="1" applyFont="1" applyFill="1" applyBorder="1"/>
    <xf numFmtId="164" fontId="7" fillId="8" borderId="55" xfId="0" applyNumberFormat="1" applyFont="1" applyFill="1" applyBorder="1"/>
    <xf numFmtId="164" fontId="7" fillId="8" borderId="56" xfId="0" applyNumberFormat="1" applyFont="1" applyFill="1" applyBorder="1"/>
    <xf numFmtId="164" fontId="7" fillId="8" borderId="57" xfId="0" applyNumberFormat="1" applyFont="1" applyFill="1" applyBorder="1"/>
    <xf numFmtId="164" fontId="7" fillId="8" borderId="58" xfId="0" applyNumberFormat="1" applyFont="1" applyFill="1" applyBorder="1"/>
    <xf numFmtId="0" fontId="7" fillId="0" borderId="45" xfId="0" applyFont="1" applyBorder="1" applyAlignment="1">
      <alignment wrapText="1"/>
    </xf>
    <xf numFmtId="0" fontId="9" fillId="5" borderId="60" xfId="0" applyFont="1" applyFill="1" applyBorder="1" applyAlignment="1">
      <alignment horizontal="center" wrapText="1"/>
    </xf>
    <xf numFmtId="165" fontId="7" fillId="10" borderId="61" xfId="0" applyNumberFormat="1" applyFont="1" applyFill="1" applyBorder="1"/>
    <xf numFmtId="0" fontId="7" fillId="10" borderId="62" xfId="0" applyFont="1" applyFill="1" applyBorder="1"/>
    <xf numFmtId="165" fontId="12" fillId="9" borderId="63" xfId="0" applyNumberFormat="1" applyFont="1" applyFill="1" applyBorder="1"/>
    <xf numFmtId="0" fontId="12" fillId="9" borderId="64" xfId="0" applyFont="1" applyFill="1" applyBorder="1"/>
    <xf numFmtId="165" fontId="7" fillId="10" borderId="63" xfId="0" applyNumberFormat="1" applyFont="1" applyFill="1" applyBorder="1"/>
    <xf numFmtId="0" fontId="7" fillId="10" borderId="64" xfId="0" applyFont="1" applyFill="1" applyBorder="1"/>
    <xf numFmtId="165" fontId="7" fillId="11" borderId="65" xfId="0" applyNumberFormat="1" applyFont="1" applyFill="1" applyBorder="1"/>
    <xf numFmtId="165" fontId="7" fillId="8" borderId="63" xfId="0" applyNumberFormat="1" applyFont="1" applyFill="1" applyBorder="1"/>
    <xf numFmtId="0" fontId="7" fillId="8" borderId="62" xfId="0" applyFont="1" applyFill="1" applyBorder="1"/>
    <xf numFmtId="165" fontId="7" fillId="6" borderId="63" xfId="0" applyNumberFormat="1" applyFont="1" applyFill="1" applyBorder="1"/>
    <xf numFmtId="0" fontId="7" fillId="6" borderId="60" xfId="0" applyFont="1" applyFill="1" applyBorder="1"/>
    <xf numFmtId="164" fontId="7" fillId="6" borderId="61" xfId="0" applyNumberFormat="1" applyFont="1" applyFill="1" applyBorder="1"/>
    <xf numFmtId="164" fontId="7" fillId="8" borderId="66" xfId="0" applyNumberFormat="1" applyFont="1" applyFill="1" applyBorder="1"/>
    <xf numFmtId="164" fontId="7" fillId="8" borderId="62" xfId="0" applyNumberFormat="1" applyFont="1" applyFill="1" applyBorder="1"/>
    <xf numFmtId="164" fontId="7" fillId="8" borderId="64" xfId="0" applyNumberFormat="1" applyFont="1" applyFill="1" applyBorder="1"/>
    <xf numFmtId="164" fontId="7" fillId="8" borderId="67" xfId="0" applyNumberFormat="1" applyFont="1" applyFill="1" applyBorder="1"/>
    <xf numFmtId="164" fontId="7" fillId="8" borderId="68" xfId="0" applyNumberFormat="1" applyFont="1" applyFill="1" applyBorder="1"/>
    <xf numFmtId="0" fontId="7" fillId="0" borderId="66" xfId="0" applyFont="1" applyBorder="1" applyAlignment="1">
      <alignment wrapText="1"/>
    </xf>
    <xf numFmtId="165" fontId="7" fillId="10" borderId="70" xfId="0" applyNumberFormat="1" applyFont="1" applyFill="1" applyBorder="1"/>
    <xf numFmtId="165" fontId="12" fillId="9" borderId="71" xfId="0" applyNumberFormat="1" applyFont="1" applyFill="1" applyBorder="1"/>
    <xf numFmtId="165" fontId="7" fillId="10" borderId="71" xfId="0" applyNumberFormat="1" applyFont="1" applyFill="1" applyBorder="1"/>
    <xf numFmtId="165" fontId="7" fillId="10" borderId="72" xfId="0" applyNumberFormat="1" applyFont="1" applyFill="1" applyBorder="1"/>
    <xf numFmtId="165" fontId="7" fillId="8" borderId="71" xfId="0" applyNumberFormat="1" applyFont="1" applyFill="1" applyBorder="1"/>
    <xf numFmtId="0" fontId="7" fillId="0" borderId="71" xfId="0" applyFont="1" applyBorder="1"/>
    <xf numFmtId="0" fontId="9" fillId="0" borderId="66" xfId="0" applyFont="1" applyBorder="1" applyAlignment="1">
      <alignment wrapText="1"/>
    </xf>
    <xf numFmtId="165" fontId="7" fillId="0" borderId="70" xfId="0" applyNumberFormat="1" applyFont="1" applyBorder="1"/>
    <xf numFmtId="0" fontId="7" fillId="0" borderId="62" xfId="0" applyFont="1" applyBorder="1"/>
    <xf numFmtId="165" fontId="7" fillId="0" borderId="71" xfId="0" applyNumberFormat="1" applyFont="1" applyBorder="1"/>
    <xf numFmtId="0" fontId="7" fillId="0" borderId="64" xfId="0" applyFont="1" applyBorder="1"/>
    <xf numFmtId="165" fontId="7" fillId="0" borderId="72" xfId="0" applyNumberFormat="1" applyFont="1" applyBorder="1"/>
    <xf numFmtId="165" fontId="7" fillId="6" borderId="71" xfId="0" applyNumberFormat="1" applyFont="1" applyFill="1" applyBorder="1"/>
    <xf numFmtId="0" fontId="7" fillId="0" borderId="73" xfId="0" applyFont="1" applyBorder="1" applyAlignment="1">
      <alignment wrapText="1"/>
    </xf>
    <xf numFmtId="0" fontId="9" fillId="5" borderId="74" xfId="0" applyFont="1" applyFill="1" applyBorder="1" applyAlignment="1">
      <alignment horizontal="center" wrapText="1"/>
    </xf>
    <xf numFmtId="165" fontId="7" fillId="10" borderId="75" xfId="0" applyNumberFormat="1" applyFont="1" applyFill="1" applyBorder="1"/>
    <xf numFmtId="0" fontId="7" fillId="10" borderId="76" xfId="0" applyFont="1" applyFill="1" applyBorder="1"/>
    <xf numFmtId="165" fontId="12" fillId="9" borderId="59" xfId="0" applyNumberFormat="1" applyFont="1" applyFill="1" applyBorder="1"/>
    <xf numFmtId="0" fontId="12" fillId="9" borderId="77" xfId="0" applyFont="1" applyFill="1" applyBorder="1"/>
    <xf numFmtId="165" fontId="7" fillId="10" borderId="59" xfId="0" applyNumberFormat="1" applyFont="1" applyFill="1" applyBorder="1"/>
    <xf numFmtId="0" fontId="7" fillId="10" borderId="77" xfId="0" applyFont="1" applyFill="1" applyBorder="1"/>
    <xf numFmtId="165" fontId="7" fillId="10" borderId="78" xfId="0" applyNumberFormat="1" applyFont="1" applyFill="1" applyBorder="1"/>
    <xf numFmtId="165" fontId="7" fillId="8" borderId="59" xfId="0" applyNumberFormat="1" applyFont="1" applyFill="1" applyBorder="1"/>
    <xf numFmtId="0" fontId="7" fillId="8" borderId="76" xfId="0" applyFont="1" applyFill="1" applyBorder="1"/>
    <xf numFmtId="165" fontId="7" fillId="6" borderId="59" xfId="0" applyNumberFormat="1" applyFont="1" applyFill="1" applyBorder="1"/>
    <xf numFmtId="0" fontId="7" fillId="6" borderId="74" xfId="0" applyFont="1" applyFill="1" applyBorder="1"/>
    <xf numFmtId="164" fontId="7" fillId="6" borderId="79" xfId="0" applyNumberFormat="1" applyFont="1" applyFill="1" applyBorder="1"/>
    <xf numFmtId="164" fontId="7" fillId="8" borderId="80" xfId="0" applyNumberFormat="1" applyFont="1" applyFill="1" applyBorder="1"/>
    <xf numFmtId="164" fontId="7" fillId="8" borderId="76" xfId="0" applyNumberFormat="1" applyFont="1" applyFill="1" applyBorder="1"/>
    <xf numFmtId="164" fontId="7" fillId="8" borderId="77" xfId="0" applyNumberFormat="1" applyFont="1" applyFill="1" applyBorder="1"/>
    <xf numFmtId="164" fontId="7" fillId="8" borderId="81" xfId="0" applyNumberFormat="1" applyFont="1" applyFill="1" applyBorder="1"/>
    <xf numFmtId="164" fontId="7" fillId="8" borderId="82" xfId="0" applyNumberFormat="1" applyFont="1" applyFill="1" applyBorder="1"/>
    <xf numFmtId="0" fontId="9" fillId="0" borderId="11" xfId="0" applyFont="1" applyBorder="1" applyAlignment="1">
      <alignment wrapText="1"/>
    </xf>
    <xf numFmtId="0" fontId="9" fillId="5" borderId="10" xfId="0" applyFont="1" applyFill="1" applyBorder="1" applyAlignment="1">
      <alignment horizontal="center" wrapText="1"/>
    </xf>
    <xf numFmtId="165" fontId="9" fillId="0" borderId="83" xfId="0" applyNumberFormat="1" applyFont="1" applyBorder="1"/>
    <xf numFmtId="165" fontId="9" fillId="0" borderId="11" xfId="0" applyNumberFormat="1" applyFont="1" applyBorder="1"/>
    <xf numFmtId="165" fontId="9" fillId="0" borderId="9" xfId="0" applyNumberFormat="1" applyFont="1" applyBorder="1"/>
    <xf numFmtId="165" fontId="9" fillId="6" borderId="11" xfId="0" applyNumberFormat="1" applyFont="1" applyFill="1" applyBorder="1"/>
    <xf numFmtId="164" fontId="9" fillId="0" borderId="32" xfId="0" applyNumberFormat="1" applyFont="1" applyBorder="1"/>
    <xf numFmtId="164" fontId="9" fillId="0" borderId="33" xfId="0" applyNumberFormat="1" applyFont="1" applyBorder="1"/>
    <xf numFmtId="164" fontId="13" fillId="6" borderId="40" xfId="0" applyNumberFormat="1" applyFont="1" applyFill="1" applyBorder="1"/>
    <xf numFmtId="164" fontId="13" fillId="6" borderId="35" xfId="0" applyNumberFormat="1" applyFont="1" applyFill="1" applyBorder="1"/>
    <xf numFmtId="164" fontId="13" fillId="4" borderId="39" xfId="0" applyNumberFormat="1" applyFont="1" applyFill="1" applyBorder="1"/>
    <xf numFmtId="164" fontId="10" fillId="0" borderId="43" xfId="0" applyNumberFormat="1" applyFont="1" applyFill="1" applyBorder="1"/>
    <xf numFmtId="0" fontId="7" fillId="0" borderId="11" xfId="0" applyFont="1" applyBorder="1" applyAlignment="1">
      <alignment horizontal="left"/>
    </xf>
    <xf numFmtId="0" fontId="7" fillId="5" borderId="33" xfId="0" applyFont="1" applyFill="1" applyBorder="1" applyAlignment="1">
      <alignment wrapText="1"/>
    </xf>
    <xf numFmtId="0" fontId="7" fillId="5" borderId="10" xfId="0" applyFont="1" applyFill="1" applyBorder="1"/>
    <xf numFmtId="165" fontId="7" fillId="0" borderId="32" xfId="0" applyNumberFormat="1" applyFont="1" applyBorder="1"/>
    <xf numFmtId="0" fontId="7" fillId="0" borderId="35" xfId="0" applyFont="1" applyBorder="1"/>
    <xf numFmtId="165" fontId="7" fillId="0" borderId="37" xfId="0" applyNumberFormat="1" applyFont="1" applyBorder="1"/>
    <xf numFmtId="0" fontId="7" fillId="0" borderId="39" xfId="0" applyFont="1" applyBorder="1"/>
    <xf numFmtId="165" fontId="7" fillId="0" borderId="38" xfId="0" applyNumberFormat="1" applyFont="1" applyBorder="1"/>
    <xf numFmtId="0" fontId="7" fillId="0" borderId="10" xfId="0" applyFont="1" applyBorder="1"/>
    <xf numFmtId="165" fontId="7" fillId="6" borderId="37" xfId="0" applyNumberFormat="1" applyFont="1" applyFill="1" applyBorder="1"/>
    <xf numFmtId="0" fontId="7" fillId="6" borderId="10" xfId="0" applyFont="1" applyFill="1" applyBorder="1"/>
    <xf numFmtId="164" fontId="7" fillId="0" borderId="32" xfId="0" applyNumberFormat="1" applyFont="1" applyBorder="1"/>
    <xf numFmtId="164" fontId="7" fillId="0" borderId="33" xfId="0" applyNumberFormat="1" applyFont="1" applyBorder="1"/>
    <xf numFmtId="164" fontId="10" fillId="6" borderId="34" xfId="0" applyNumberFormat="1" applyFont="1" applyFill="1" applyBorder="1"/>
    <xf numFmtId="164" fontId="10" fillId="6" borderId="35" xfId="0" applyNumberFormat="1" applyFont="1" applyFill="1" applyBorder="1"/>
    <xf numFmtId="164" fontId="10" fillId="4" borderId="39" xfId="0" applyNumberFormat="1" applyFont="1" applyFill="1" applyBorder="1"/>
    <xf numFmtId="0" fontId="7" fillId="0" borderId="84" xfId="0" applyFont="1" applyBorder="1"/>
    <xf numFmtId="165" fontId="7" fillId="10" borderId="85" xfId="0" applyNumberFormat="1" applyFont="1" applyFill="1" applyBorder="1"/>
    <xf numFmtId="0" fontId="7" fillId="10" borderId="84" xfId="0" applyFont="1" applyFill="1" applyBorder="1"/>
    <xf numFmtId="165" fontId="7" fillId="10" borderId="69" xfId="0" applyNumberFormat="1" applyFont="1" applyFill="1" applyBorder="1"/>
    <xf numFmtId="0" fontId="7" fillId="10" borderId="56" xfId="0" applyFont="1" applyFill="1" applyBorder="1"/>
    <xf numFmtId="165" fontId="7" fillId="10" borderId="86" xfId="0" applyNumberFormat="1" applyFont="1" applyFill="1" applyBorder="1"/>
    <xf numFmtId="165" fontId="7" fillId="6" borderId="69" xfId="0" applyNumberFormat="1" applyFont="1" applyFill="1" applyBorder="1"/>
    <xf numFmtId="0" fontId="7" fillId="6" borderId="84" xfId="0" applyFont="1" applyFill="1" applyBorder="1"/>
    <xf numFmtId="164" fontId="7" fillId="0" borderId="53" xfId="0" applyNumberFormat="1" applyFont="1" applyBorder="1"/>
    <xf numFmtId="164" fontId="7" fillId="0" borderId="45" xfId="0" applyNumberFormat="1" applyFont="1" applyBorder="1"/>
    <xf numFmtId="164" fontId="10" fillId="6" borderId="54" xfId="0" applyNumberFormat="1" applyFont="1" applyFill="1" applyBorder="1"/>
    <xf numFmtId="164" fontId="10" fillId="6" borderId="55" xfId="0" applyNumberFormat="1" applyFont="1" applyFill="1" applyBorder="1"/>
    <xf numFmtId="164" fontId="10" fillId="4" borderId="56" xfId="0" applyNumberFormat="1" applyFont="1" applyFill="1" applyBorder="1"/>
    <xf numFmtId="164" fontId="7" fillId="11" borderId="57" xfId="0" applyNumberFormat="1" applyFont="1" applyFill="1" applyBorder="1"/>
    <xf numFmtId="164" fontId="10" fillId="0" borderId="87" xfId="0" applyNumberFormat="1" applyFont="1" applyFill="1" applyBorder="1"/>
    <xf numFmtId="0" fontId="7" fillId="0" borderId="60" xfId="0" applyFont="1" applyBorder="1"/>
    <xf numFmtId="0" fontId="7" fillId="10" borderId="60" xfId="0" applyFont="1" applyFill="1" applyBorder="1"/>
    <xf numFmtId="164" fontId="7" fillId="0" borderId="61" xfId="0" applyNumberFormat="1" applyFont="1" applyBorder="1"/>
    <xf numFmtId="164" fontId="7" fillId="0" borderId="66" xfId="0" applyNumberFormat="1" applyFont="1" applyBorder="1"/>
    <xf numFmtId="164" fontId="10" fillId="6" borderId="88" xfId="0" applyNumberFormat="1" applyFont="1" applyFill="1" applyBorder="1"/>
    <xf numFmtId="164" fontId="7" fillId="11" borderId="67" xfId="0" applyNumberFormat="1" applyFont="1" applyFill="1" applyBorder="1"/>
    <xf numFmtId="164" fontId="10" fillId="0" borderId="82" xfId="0" applyNumberFormat="1" applyFont="1" applyFill="1" applyBorder="1"/>
    <xf numFmtId="0" fontId="7" fillId="0" borderId="74" xfId="0" applyFont="1" applyBorder="1"/>
    <xf numFmtId="0" fontId="7" fillId="10" borderId="74" xfId="0" applyFont="1" applyFill="1" applyBorder="1"/>
    <xf numFmtId="164" fontId="7" fillId="0" borderId="79" xfId="0" applyNumberFormat="1" applyFont="1" applyBorder="1"/>
    <xf numFmtId="164" fontId="7" fillId="0" borderId="80" xfId="0" applyNumberFormat="1" applyFont="1" applyBorder="1"/>
    <xf numFmtId="164" fontId="10" fillId="6" borderId="89" xfId="0" applyNumberFormat="1" applyFont="1" applyFill="1" applyBorder="1"/>
    <xf numFmtId="164" fontId="10" fillId="4" borderId="20" xfId="0" applyNumberFormat="1" applyFont="1" applyFill="1" applyBorder="1"/>
    <xf numFmtId="164" fontId="7" fillId="11" borderId="81" xfId="0" applyNumberFormat="1" applyFont="1" applyFill="1" applyBorder="1"/>
    <xf numFmtId="0" fontId="7" fillId="0" borderId="90" xfId="0" applyFont="1" applyBorder="1"/>
    <xf numFmtId="0" fontId="7" fillId="5" borderId="91" xfId="0" applyFont="1" applyFill="1" applyBorder="1" applyAlignment="1">
      <alignment wrapText="1"/>
    </xf>
    <xf numFmtId="0" fontId="7" fillId="5" borderId="52" xfId="1" applyFont="1" applyFill="1" applyBorder="1"/>
    <xf numFmtId="0" fontId="7" fillId="0" borderId="52" xfId="0" applyFont="1" applyBorder="1"/>
    <xf numFmtId="0" fontId="7" fillId="6" borderId="50" xfId="0" applyFont="1" applyFill="1" applyBorder="1"/>
    <xf numFmtId="164" fontId="10" fillId="6" borderId="92" xfId="0" applyNumberFormat="1" applyFont="1" applyFill="1" applyBorder="1"/>
    <xf numFmtId="164" fontId="10" fillId="4" borderId="50" xfId="0" applyNumberFormat="1" applyFont="1" applyFill="1" applyBorder="1"/>
    <xf numFmtId="164" fontId="7" fillId="8" borderId="93" xfId="0" applyNumberFormat="1" applyFont="1" applyFill="1" applyBorder="1"/>
    <xf numFmtId="164" fontId="10" fillId="0" borderId="15" xfId="0" applyNumberFormat="1" applyFont="1" applyFill="1" applyBorder="1"/>
    <xf numFmtId="0" fontId="7" fillId="0" borderId="60" xfId="1" applyFont="1" applyBorder="1"/>
    <xf numFmtId="0" fontId="7" fillId="6" borderId="56" xfId="0" applyFont="1" applyFill="1" applyBorder="1"/>
    <xf numFmtId="165" fontId="7" fillId="12" borderId="71" xfId="0" applyNumberFormat="1" applyFont="1" applyFill="1" applyBorder="1"/>
    <xf numFmtId="0" fontId="7" fillId="12" borderId="64" xfId="0" applyFont="1" applyFill="1" applyBorder="1"/>
    <xf numFmtId="0" fontId="7" fillId="12" borderId="60" xfId="0" applyFont="1" applyFill="1" applyBorder="1"/>
    <xf numFmtId="164" fontId="10" fillId="12" borderId="55" xfId="0" applyNumberFormat="1" applyFont="1" applyFill="1" applyBorder="1"/>
    <xf numFmtId="0" fontId="7" fillId="0" borderId="96" xfId="1" applyFont="1" applyBorder="1"/>
    <xf numFmtId="165" fontId="7" fillId="10" borderId="97" xfId="0" applyNumberFormat="1" applyFont="1" applyFill="1" applyBorder="1"/>
    <xf numFmtId="0" fontId="7" fillId="10" borderId="96" xfId="0" applyFont="1" applyFill="1" applyBorder="1"/>
    <xf numFmtId="165" fontId="7" fillId="10" borderId="98" xfId="0" applyNumberFormat="1" applyFont="1" applyFill="1" applyBorder="1"/>
    <xf numFmtId="0" fontId="7" fillId="10" borderId="99" xfId="0" applyFont="1" applyFill="1" applyBorder="1"/>
    <xf numFmtId="165" fontId="7" fillId="10" borderId="100" xfId="0" applyNumberFormat="1" applyFont="1" applyFill="1" applyBorder="1"/>
    <xf numFmtId="165" fontId="7" fillId="6" borderId="94" xfId="0" applyNumberFormat="1" applyFont="1" applyFill="1" applyBorder="1"/>
    <xf numFmtId="0" fontId="7" fillId="6" borderId="101" xfId="0" applyFont="1" applyFill="1" applyBorder="1"/>
    <xf numFmtId="164" fontId="10" fillId="6" borderId="102" xfId="0" applyNumberFormat="1" applyFont="1" applyFill="1" applyBorder="1"/>
    <xf numFmtId="164" fontId="10" fillId="4" borderId="101" xfId="0" applyNumberFormat="1" applyFont="1" applyFill="1" applyBorder="1"/>
    <xf numFmtId="164" fontId="7" fillId="11" borderId="103" xfId="0" applyNumberFormat="1" applyFont="1" applyFill="1" applyBorder="1"/>
    <xf numFmtId="164" fontId="10" fillId="0" borderId="104" xfId="0" applyNumberFormat="1" applyFont="1" applyFill="1" applyBorder="1"/>
    <xf numFmtId="0" fontId="7" fillId="0" borderId="69" xfId="0" applyFont="1" applyBorder="1" applyAlignment="1">
      <alignment horizontal="left" wrapText="1"/>
    </xf>
    <xf numFmtId="0" fontId="7" fillId="5" borderId="84" xfId="1" applyFont="1" applyFill="1" applyBorder="1"/>
    <xf numFmtId="165" fontId="7" fillId="0" borderId="53" xfId="0" applyNumberFormat="1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165" fontId="7" fillId="0" borderId="44" xfId="0" applyNumberFormat="1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165" fontId="7" fillId="0" borderId="46" xfId="0" applyNumberFormat="1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165" fontId="7" fillId="6" borderId="44" xfId="0" applyNumberFormat="1" applyFont="1" applyFill="1" applyBorder="1" applyAlignment="1">
      <alignment vertical="center"/>
    </xf>
    <xf numFmtId="0" fontId="7" fillId="6" borderId="84" xfId="0" applyFont="1" applyFill="1" applyBorder="1" applyAlignment="1">
      <alignment vertical="center"/>
    </xf>
    <xf numFmtId="164" fontId="7" fillId="0" borderId="53" xfId="0" applyNumberFormat="1" applyFont="1" applyBorder="1" applyAlignment="1">
      <alignment vertical="center"/>
    </xf>
    <xf numFmtId="164" fontId="7" fillId="0" borderId="45" xfId="0" applyNumberFormat="1" applyFont="1" applyBorder="1" applyAlignment="1">
      <alignment vertical="center"/>
    </xf>
    <xf numFmtId="164" fontId="10" fillId="6" borderId="54" xfId="0" applyNumberFormat="1" applyFont="1" applyFill="1" applyBorder="1" applyAlignment="1">
      <alignment vertical="center"/>
    </xf>
    <xf numFmtId="164" fontId="7" fillId="8" borderId="57" xfId="0" applyNumberFormat="1" applyFont="1" applyFill="1" applyBorder="1" applyAlignment="1">
      <alignment vertical="center"/>
    </xf>
    <xf numFmtId="165" fontId="9" fillId="0" borderId="32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65" fontId="9" fillId="0" borderId="37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65" fontId="9" fillId="0" borderId="38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9" fillId="8" borderId="37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165" fontId="9" fillId="6" borderId="37" xfId="0" applyNumberFormat="1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164" fontId="9" fillId="0" borderId="32" xfId="0" applyNumberFormat="1" applyFont="1" applyBorder="1" applyAlignment="1">
      <alignment vertical="center"/>
    </xf>
    <xf numFmtId="164" fontId="9" fillId="0" borderId="33" xfId="0" applyNumberFormat="1" applyFont="1" applyBorder="1" applyAlignment="1">
      <alignment vertical="center"/>
    </xf>
    <xf numFmtId="164" fontId="13" fillId="0" borderId="34" xfId="0" applyNumberFormat="1" applyFont="1" applyBorder="1" applyAlignment="1">
      <alignment vertical="center"/>
    </xf>
    <xf numFmtId="164" fontId="13" fillId="8" borderId="35" xfId="0" applyNumberFormat="1" applyFont="1" applyFill="1" applyBorder="1" applyAlignment="1">
      <alignment vertical="center"/>
    </xf>
    <xf numFmtId="164" fontId="13" fillId="4" borderId="39" xfId="0" applyNumberFormat="1" applyFont="1" applyFill="1" applyBorder="1" applyAlignment="1">
      <alignment vertical="center"/>
    </xf>
    <xf numFmtId="0" fontId="8" fillId="0" borderId="69" xfId="0" applyFont="1" applyBorder="1" applyAlignment="1">
      <alignment horizontal="left"/>
    </xf>
    <xf numFmtId="0" fontId="7" fillId="5" borderId="84" xfId="0" applyFont="1" applyFill="1" applyBorder="1"/>
    <xf numFmtId="165" fontId="7" fillId="9" borderId="69" xfId="0" applyNumberFormat="1" applyFont="1" applyFill="1" applyBorder="1"/>
    <xf numFmtId="0" fontId="7" fillId="9" borderId="56" xfId="0" applyFont="1" applyFill="1" applyBorder="1"/>
    <xf numFmtId="165" fontId="7" fillId="8" borderId="69" xfId="0" applyNumberFormat="1" applyFont="1" applyFill="1" applyBorder="1"/>
    <xf numFmtId="0" fontId="7" fillId="8" borderId="84" xfId="0" applyFont="1" applyFill="1" applyBorder="1"/>
    <xf numFmtId="165" fontId="7" fillId="6" borderId="90" xfId="0" applyNumberFormat="1" applyFont="1" applyFill="1" applyBorder="1"/>
    <xf numFmtId="164" fontId="7" fillId="8" borderId="53" xfId="0" applyNumberFormat="1" applyFont="1" applyFill="1" applyBorder="1"/>
    <xf numFmtId="0" fontId="8" fillId="0" borderId="71" xfId="0" applyFont="1" applyBorder="1" applyAlignment="1">
      <alignment horizontal="left"/>
    </xf>
    <xf numFmtId="0" fontId="7" fillId="5" borderId="66" xfId="0" applyFont="1" applyFill="1" applyBorder="1" applyAlignment="1">
      <alignment wrapText="1"/>
    </xf>
    <xf numFmtId="0" fontId="7" fillId="5" borderId="60" xfId="0" applyFont="1" applyFill="1" applyBorder="1"/>
    <xf numFmtId="165" fontId="7" fillId="9" borderId="71" xfId="0" applyNumberFormat="1" applyFont="1" applyFill="1" applyBorder="1"/>
    <xf numFmtId="0" fontId="7" fillId="9" borderId="64" xfId="0" applyFont="1" applyFill="1" applyBorder="1"/>
    <xf numFmtId="0" fontId="7" fillId="8" borderId="60" xfId="0" applyFont="1" applyFill="1" applyBorder="1"/>
    <xf numFmtId="164" fontId="7" fillId="8" borderId="61" xfId="0" applyNumberFormat="1" applyFont="1" applyFill="1" applyBorder="1"/>
    <xf numFmtId="164" fontId="7" fillId="8" borderId="88" xfId="0" applyNumberFormat="1" applyFont="1" applyFill="1" applyBorder="1"/>
    <xf numFmtId="0" fontId="8" fillId="0" borderId="98" xfId="0" applyFont="1" applyBorder="1" applyAlignment="1">
      <alignment horizontal="left"/>
    </xf>
    <xf numFmtId="0" fontId="7" fillId="5" borderId="80" xfId="0" applyFont="1" applyFill="1" applyBorder="1" applyAlignment="1">
      <alignment wrapText="1"/>
    </xf>
    <xf numFmtId="0" fontId="7" fillId="5" borderId="96" xfId="0" applyFont="1" applyFill="1" applyBorder="1"/>
    <xf numFmtId="165" fontId="7" fillId="10" borderId="105" xfId="0" applyNumberFormat="1" applyFont="1" applyFill="1" applyBorder="1"/>
    <xf numFmtId="0" fontId="7" fillId="10" borderId="106" xfId="0" applyFont="1" applyFill="1" applyBorder="1"/>
    <xf numFmtId="165" fontId="7" fillId="9" borderId="107" xfId="0" applyNumberFormat="1" applyFont="1" applyFill="1" applyBorder="1"/>
    <xf numFmtId="0" fontId="7" fillId="9" borderId="108" xfId="0" applyFont="1" applyFill="1" applyBorder="1"/>
    <xf numFmtId="165" fontId="7" fillId="10" borderId="107" xfId="0" applyNumberFormat="1" applyFont="1" applyFill="1" applyBorder="1"/>
    <xf numFmtId="0" fontId="7" fillId="10" borderId="108" xfId="0" applyFont="1" applyFill="1" applyBorder="1"/>
    <xf numFmtId="165" fontId="7" fillId="8" borderId="98" xfId="0" applyNumberFormat="1" applyFont="1" applyFill="1" applyBorder="1"/>
    <xf numFmtId="0" fontId="7" fillId="8" borderId="96" xfId="0" applyFont="1" applyFill="1" applyBorder="1"/>
    <xf numFmtId="0" fontId="7" fillId="6" borderId="109" xfId="0" applyFont="1" applyFill="1" applyBorder="1"/>
    <xf numFmtId="164" fontId="7" fillId="6" borderId="110" xfId="0" applyNumberFormat="1" applyFont="1" applyFill="1" applyBorder="1"/>
    <xf numFmtId="164" fontId="7" fillId="8" borderId="111" xfId="0" applyNumberFormat="1" applyFont="1" applyFill="1" applyBorder="1"/>
    <xf numFmtId="164" fontId="7" fillId="8" borderId="110" xfId="0" applyNumberFormat="1" applyFont="1" applyFill="1" applyBorder="1"/>
    <xf numFmtId="164" fontId="7" fillId="8" borderId="112" xfId="0" applyNumberFormat="1" applyFont="1" applyFill="1" applyBorder="1"/>
    <xf numFmtId="164" fontId="7" fillId="8" borderId="113" xfId="0" applyNumberFormat="1" applyFont="1" applyFill="1" applyBorder="1"/>
    <xf numFmtId="164" fontId="7" fillId="8" borderId="108" xfId="0" applyNumberFormat="1" applyFont="1" applyFill="1" applyBorder="1"/>
    <xf numFmtId="164" fontId="7" fillId="8" borderId="114" xfId="0" applyNumberFormat="1" applyFont="1" applyFill="1" applyBorder="1"/>
    <xf numFmtId="164" fontId="7" fillId="8" borderId="104" xfId="0" applyNumberFormat="1" applyFont="1" applyFill="1" applyBorder="1"/>
    <xf numFmtId="0" fontId="7" fillId="0" borderId="16" xfId="0" applyFont="1" applyBorder="1" applyAlignment="1"/>
    <xf numFmtId="0" fontId="7" fillId="5" borderId="17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59" xfId="0" applyFont="1" applyBorder="1" applyAlignment="1"/>
    <xf numFmtId="0" fontId="7" fillId="0" borderId="94" xfId="0" applyFont="1" applyBorder="1" applyAlignment="1"/>
    <xf numFmtId="0" fontId="7" fillId="5" borderId="73" xfId="0" applyFont="1" applyFill="1" applyBorder="1" applyAlignment="1">
      <alignment wrapText="1"/>
    </xf>
    <xf numFmtId="0" fontId="7" fillId="0" borderId="95" xfId="0" applyFont="1" applyBorder="1" applyAlignment="1">
      <alignment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69" xfId="0" applyFont="1" applyBorder="1" applyAlignment="1"/>
    <xf numFmtId="0" fontId="9" fillId="0" borderId="59" xfId="0" applyFont="1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40" workbookViewId="0">
      <selection activeCell="C6" sqref="C6:C7"/>
    </sheetView>
  </sheetViews>
  <sheetFormatPr defaultRowHeight="15" x14ac:dyDescent="0.25"/>
  <cols>
    <col min="3" max="3" width="22.42578125" customWidth="1"/>
    <col min="4" max="4" width="7" customWidth="1"/>
    <col min="5" max="5" width="6.5703125" customWidth="1"/>
    <col min="6" max="6" width="6.42578125" customWidth="1"/>
    <col min="7" max="7" width="5.85546875" customWidth="1"/>
    <col min="8" max="9" width="6.28515625" customWidth="1"/>
    <col min="10" max="10" width="5.5703125" customWidth="1"/>
    <col min="11" max="11" width="6" customWidth="1"/>
    <col min="12" max="12" width="6.140625" customWidth="1"/>
    <col min="13" max="13" width="7.140625" customWidth="1"/>
    <col min="14" max="14" width="6.7109375" customWidth="1"/>
    <col min="15" max="15" width="6.5703125" customWidth="1"/>
    <col min="16" max="16" width="8.28515625" customWidth="1"/>
    <col min="17" max="17" width="7.42578125" customWidth="1"/>
    <col min="18" max="18" width="7.140625" customWidth="1"/>
    <col min="19" max="19" width="7.28515625" customWidth="1"/>
    <col min="20" max="20" width="6.5703125" customWidth="1"/>
    <col min="22" max="22" width="6.7109375" customWidth="1"/>
    <col min="23" max="23" width="8.140625" customWidth="1"/>
  </cols>
  <sheetData>
    <row r="1" spans="1:23" ht="16.5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</row>
    <row r="2" spans="1:23" x14ac:dyDescent="0.2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"/>
      <c r="Q2" s="7"/>
      <c r="R2" s="7"/>
      <c r="S2" s="7"/>
      <c r="T2" s="7"/>
      <c r="U2" s="7"/>
      <c r="V2" s="7"/>
      <c r="W2" s="7"/>
    </row>
    <row r="3" spans="1:23" ht="15.75" x14ac:dyDescent="0.25">
      <c r="A3" s="306" t="s">
        <v>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307"/>
      <c r="R3" s="307"/>
      <c r="S3" s="307"/>
      <c r="T3" s="307"/>
      <c r="U3" s="307"/>
      <c r="V3" s="307"/>
      <c r="W3" s="8"/>
    </row>
    <row r="4" spans="1:23" ht="15.75" x14ac:dyDescent="0.25">
      <c r="A4" s="308" t="s">
        <v>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9"/>
      <c r="R4" s="309"/>
      <c r="S4" s="309"/>
      <c r="T4" s="309"/>
      <c r="U4" s="309"/>
      <c r="V4" s="309"/>
      <c r="W4" s="9"/>
    </row>
    <row r="5" spans="1:23" ht="18.75" thickBot="1" x14ac:dyDescent="0.3">
      <c r="A5" s="10"/>
      <c r="B5" s="310"/>
      <c r="C5" s="310"/>
      <c r="D5" s="311"/>
      <c r="E5" s="311"/>
      <c r="F5" s="311"/>
      <c r="G5" s="311"/>
      <c r="H5" s="311"/>
      <c r="I5" s="311"/>
      <c r="J5" s="310"/>
      <c r="K5" s="310"/>
      <c r="L5" s="310"/>
      <c r="M5" s="11"/>
      <c r="N5" s="11"/>
      <c r="O5" s="11"/>
      <c r="P5" s="9"/>
      <c r="Q5" s="9"/>
      <c r="R5" s="9"/>
      <c r="S5" s="9"/>
      <c r="T5" s="9"/>
      <c r="U5" s="9"/>
      <c r="V5" s="9"/>
      <c r="W5" s="9"/>
    </row>
    <row r="6" spans="1:23" ht="66" customHeight="1" thickBot="1" x14ac:dyDescent="0.3">
      <c r="A6" s="312" t="s">
        <v>3</v>
      </c>
      <c r="B6" s="314" t="s">
        <v>4</v>
      </c>
      <c r="C6" s="316" t="s">
        <v>5</v>
      </c>
      <c r="D6" s="318" t="s">
        <v>6</v>
      </c>
      <c r="E6" s="319"/>
      <c r="F6" s="320" t="s">
        <v>7</v>
      </c>
      <c r="G6" s="321"/>
      <c r="H6" s="320" t="s">
        <v>8</v>
      </c>
      <c r="I6" s="321"/>
      <c r="J6" s="322" t="s">
        <v>9</v>
      </c>
      <c r="K6" s="296"/>
      <c r="L6" s="295" t="s">
        <v>10</v>
      </c>
      <c r="M6" s="296"/>
      <c r="N6" s="297" t="s">
        <v>11</v>
      </c>
      <c r="O6" s="298"/>
      <c r="P6" s="299" t="s">
        <v>12</v>
      </c>
      <c r="Q6" s="300"/>
      <c r="R6" s="300"/>
      <c r="S6" s="300"/>
      <c r="T6" s="300"/>
      <c r="U6" s="300"/>
      <c r="V6" s="301"/>
      <c r="W6" s="302" t="s">
        <v>57</v>
      </c>
    </row>
    <row r="7" spans="1:23" ht="120.75" thickBot="1" x14ac:dyDescent="0.3">
      <c r="A7" s="313"/>
      <c r="B7" s="315"/>
      <c r="C7" s="317"/>
      <c r="D7" s="12" t="s">
        <v>13</v>
      </c>
      <c r="E7" s="13" t="s">
        <v>14</v>
      </c>
      <c r="F7" s="14" t="s">
        <v>13</v>
      </c>
      <c r="G7" s="15" t="s">
        <v>14</v>
      </c>
      <c r="H7" s="14" t="s">
        <v>13</v>
      </c>
      <c r="I7" s="15" t="s">
        <v>14</v>
      </c>
      <c r="J7" s="16" t="s">
        <v>13</v>
      </c>
      <c r="K7" s="13" t="s">
        <v>14</v>
      </c>
      <c r="L7" s="14" t="s">
        <v>13</v>
      </c>
      <c r="M7" s="13" t="s">
        <v>14</v>
      </c>
      <c r="N7" s="17" t="s">
        <v>13</v>
      </c>
      <c r="O7" s="18" t="s">
        <v>14</v>
      </c>
      <c r="P7" s="19" t="s">
        <v>15</v>
      </c>
      <c r="Q7" s="20" t="s">
        <v>16</v>
      </c>
      <c r="R7" s="21" t="s">
        <v>17</v>
      </c>
      <c r="S7" s="22" t="s">
        <v>18</v>
      </c>
      <c r="T7" s="23" t="s">
        <v>19</v>
      </c>
      <c r="U7" s="24" t="s">
        <v>20</v>
      </c>
      <c r="V7" s="25" t="s">
        <v>21</v>
      </c>
      <c r="W7" s="303"/>
    </row>
    <row r="8" spans="1:23" ht="39" thickBot="1" x14ac:dyDescent="0.3">
      <c r="A8" s="26" t="s">
        <v>22</v>
      </c>
      <c r="B8" s="27"/>
      <c r="C8" s="28"/>
      <c r="D8" s="29">
        <f t="shared" ref="D8:M8" si="0">D9+D16+D39</f>
        <v>152</v>
      </c>
      <c r="E8" s="30">
        <f t="shared" si="0"/>
        <v>4306</v>
      </c>
      <c r="F8" s="31">
        <f>F9+F16+F39</f>
        <v>38</v>
      </c>
      <c r="G8" s="32">
        <f>G9+G16+G39</f>
        <v>998</v>
      </c>
      <c r="H8" s="31">
        <f>D8+F8</f>
        <v>190</v>
      </c>
      <c r="I8" s="32">
        <f>E8+G8</f>
        <v>5304</v>
      </c>
      <c r="J8" s="33">
        <f t="shared" si="0"/>
        <v>153</v>
      </c>
      <c r="K8" s="34">
        <f t="shared" si="0"/>
        <v>4284</v>
      </c>
      <c r="L8" s="31">
        <f t="shared" si="0"/>
        <v>34</v>
      </c>
      <c r="M8" s="34">
        <f t="shared" si="0"/>
        <v>952</v>
      </c>
      <c r="N8" s="35">
        <f>J8+L8</f>
        <v>187</v>
      </c>
      <c r="O8" s="36">
        <f>K8+M8</f>
        <v>5236</v>
      </c>
      <c r="P8" s="37">
        <f>P9+P16+P39</f>
        <v>1</v>
      </c>
      <c r="Q8" s="38">
        <f>Q9+Q16+Q39</f>
        <v>1</v>
      </c>
      <c r="R8" s="37">
        <f>R9+R16+R39</f>
        <v>1.4575791855203619</v>
      </c>
      <c r="S8" s="39">
        <f>K8/O8</f>
        <v>0.81818181818181823</v>
      </c>
      <c r="T8" s="40">
        <f>M8/O8</f>
        <v>0.18181818181818182</v>
      </c>
      <c r="U8" s="41">
        <f>U9+U16+U39</f>
        <v>1</v>
      </c>
      <c r="V8" s="42"/>
      <c r="W8" s="43"/>
    </row>
    <row r="9" spans="1:23" ht="51.75" thickBot="1" x14ac:dyDescent="0.3">
      <c r="A9" s="44" t="s">
        <v>23</v>
      </c>
      <c r="B9" s="45"/>
      <c r="C9" s="46"/>
      <c r="D9" s="47">
        <f>D10+D13</f>
        <v>86</v>
      </c>
      <c r="E9" s="48">
        <f>E10+E13</f>
        <v>2427</v>
      </c>
      <c r="F9" s="49">
        <f>F10+F13</f>
        <v>0</v>
      </c>
      <c r="G9" s="50">
        <f>G10+G13</f>
        <v>0</v>
      </c>
      <c r="H9" s="51">
        <f t="shared" ref="H9:I47" si="1">D9+F9</f>
        <v>86</v>
      </c>
      <c r="I9" s="52">
        <f t="shared" si="1"/>
        <v>2427</v>
      </c>
      <c r="J9" s="53">
        <v>83</v>
      </c>
      <c r="K9" s="54">
        <v>2324</v>
      </c>
      <c r="L9" s="55"/>
      <c r="M9" s="56"/>
      <c r="N9" s="57">
        <f t="shared" ref="N9:O47" si="2">J9+L9</f>
        <v>83</v>
      </c>
      <c r="O9" s="58">
        <f>K9+M9</f>
        <v>2324</v>
      </c>
      <c r="P9" s="59">
        <f>E9/E8</f>
        <v>0.56363214119832794</v>
      </c>
      <c r="Q9" s="60"/>
      <c r="R9" s="59">
        <f>I9/I8</f>
        <v>0.45757918552036198</v>
      </c>
      <c r="S9" s="61">
        <f>K9/K8</f>
        <v>0.54248366013071891</v>
      </c>
      <c r="T9" s="62"/>
      <c r="U9" s="63">
        <f>O9/O8</f>
        <v>0.44385026737967914</v>
      </c>
      <c r="V9" s="64"/>
      <c r="W9" s="65"/>
    </row>
    <row r="10" spans="1:23" x14ac:dyDescent="0.25">
      <c r="A10" s="66" t="s">
        <v>58</v>
      </c>
      <c r="B10" s="67"/>
      <c r="C10" s="68"/>
      <c r="D10" s="69">
        <f t="shared" ref="D10:K10" si="3">SUM(D11:D12)</f>
        <v>52.5</v>
      </c>
      <c r="E10" s="70">
        <f t="shared" si="3"/>
        <v>1469</v>
      </c>
      <c r="F10" s="71">
        <f>SUM(F11:F12)</f>
        <v>0</v>
      </c>
      <c r="G10" s="72">
        <f>SUM(G11:G12)</f>
        <v>0</v>
      </c>
      <c r="H10" s="73">
        <f t="shared" si="1"/>
        <v>52.5</v>
      </c>
      <c r="I10" s="74">
        <f t="shared" si="1"/>
        <v>1469</v>
      </c>
      <c r="J10" s="75">
        <f t="shared" si="3"/>
        <v>52</v>
      </c>
      <c r="K10" s="70">
        <f t="shared" si="3"/>
        <v>1456</v>
      </c>
      <c r="L10" s="76"/>
      <c r="M10" s="77"/>
      <c r="N10" s="78">
        <f t="shared" si="2"/>
        <v>52</v>
      </c>
      <c r="O10" s="79">
        <f t="shared" si="2"/>
        <v>1456</v>
      </c>
      <c r="P10" s="80"/>
      <c r="Q10" s="81"/>
      <c r="R10" s="80">
        <f t="shared" ref="R10:R15" si="4">I10/$I$10</f>
        <v>1</v>
      </c>
      <c r="S10" s="82">
        <f t="shared" ref="S10:S15" si="5">K10/$K$10</f>
        <v>1</v>
      </c>
      <c r="T10" s="83"/>
      <c r="U10" s="84"/>
      <c r="V10" s="85"/>
      <c r="W10" s="86"/>
    </row>
    <row r="11" spans="1:23" ht="25.5" x14ac:dyDescent="0.25">
      <c r="A11" s="291"/>
      <c r="B11" s="87" t="s">
        <v>24</v>
      </c>
      <c r="C11" s="88"/>
      <c r="D11" s="89">
        <v>26</v>
      </c>
      <c r="E11" s="90">
        <v>734</v>
      </c>
      <c r="F11" s="91"/>
      <c r="G11" s="92"/>
      <c r="H11" s="93">
        <f t="shared" si="1"/>
        <v>26</v>
      </c>
      <c r="I11" s="94">
        <f t="shared" si="1"/>
        <v>734</v>
      </c>
      <c r="J11" s="95">
        <v>24</v>
      </c>
      <c r="K11" s="90">
        <v>672</v>
      </c>
      <c r="L11" s="96"/>
      <c r="M11" s="97"/>
      <c r="N11" s="98">
        <f t="shared" si="2"/>
        <v>24</v>
      </c>
      <c r="O11" s="99">
        <f t="shared" si="2"/>
        <v>672</v>
      </c>
      <c r="P11" s="100"/>
      <c r="Q11" s="101"/>
      <c r="R11" s="80">
        <f t="shared" si="4"/>
        <v>0.49965963240299521</v>
      </c>
      <c r="S11" s="82">
        <f t="shared" si="5"/>
        <v>0.46153846153846156</v>
      </c>
      <c r="T11" s="102"/>
      <c r="U11" s="103"/>
      <c r="V11" s="104"/>
      <c r="W11" s="105"/>
    </row>
    <row r="12" spans="1:23" ht="25.5" x14ac:dyDescent="0.25">
      <c r="A12" s="304"/>
      <c r="B12" s="106" t="s">
        <v>25</v>
      </c>
      <c r="C12" s="88"/>
      <c r="D12" s="107">
        <v>26.5</v>
      </c>
      <c r="E12" s="90">
        <v>735</v>
      </c>
      <c r="F12" s="108"/>
      <c r="G12" s="92"/>
      <c r="H12" s="109">
        <f t="shared" si="1"/>
        <v>26.5</v>
      </c>
      <c r="I12" s="94">
        <f t="shared" si="1"/>
        <v>735</v>
      </c>
      <c r="J12" s="110">
        <v>28</v>
      </c>
      <c r="K12" s="90">
        <v>784</v>
      </c>
      <c r="L12" s="111"/>
      <c r="M12" s="97"/>
      <c r="N12" s="98">
        <f t="shared" si="2"/>
        <v>28</v>
      </c>
      <c r="O12" s="99">
        <f t="shared" si="2"/>
        <v>784</v>
      </c>
      <c r="P12" s="100"/>
      <c r="Q12" s="101"/>
      <c r="R12" s="80">
        <f t="shared" si="4"/>
        <v>0.50034036759700473</v>
      </c>
      <c r="S12" s="82">
        <f t="shared" si="5"/>
        <v>0.53846153846153844</v>
      </c>
      <c r="T12" s="102"/>
      <c r="U12" s="103"/>
      <c r="V12" s="104"/>
      <c r="W12" s="105"/>
    </row>
    <row r="13" spans="1:23" x14ac:dyDescent="0.25">
      <c r="A13" s="112" t="s">
        <v>59</v>
      </c>
      <c r="B13" s="113"/>
      <c r="C13" s="88"/>
      <c r="D13" s="114">
        <f>SUM(D14:D15)</f>
        <v>33.5</v>
      </c>
      <c r="E13" s="115">
        <f>SUM(E14:E15)</f>
        <v>958</v>
      </c>
      <c r="F13" s="108">
        <f>SUM(F14:F15)</f>
        <v>0</v>
      </c>
      <c r="G13" s="92">
        <f>SUM(G14:G15)</f>
        <v>0</v>
      </c>
      <c r="H13" s="116">
        <f t="shared" si="1"/>
        <v>33.5</v>
      </c>
      <c r="I13" s="117">
        <f t="shared" si="1"/>
        <v>958</v>
      </c>
      <c r="J13" s="118">
        <f>SUM(J14:J15)</f>
        <v>31</v>
      </c>
      <c r="K13" s="115">
        <f>SUM(K14:K15)</f>
        <v>868</v>
      </c>
      <c r="L13" s="111"/>
      <c r="M13" s="97"/>
      <c r="N13" s="119">
        <f t="shared" si="2"/>
        <v>31</v>
      </c>
      <c r="O13" s="99">
        <f t="shared" si="2"/>
        <v>868</v>
      </c>
      <c r="P13" s="100"/>
      <c r="Q13" s="101"/>
      <c r="R13" s="80">
        <f t="shared" si="4"/>
        <v>0.65214431586112998</v>
      </c>
      <c r="S13" s="82">
        <f t="shared" si="5"/>
        <v>0.59615384615384615</v>
      </c>
      <c r="T13" s="102"/>
      <c r="U13" s="103"/>
      <c r="V13" s="104"/>
      <c r="W13" s="105"/>
    </row>
    <row r="14" spans="1:23" x14ac:dyDescent="0.25">
      <c r="A14" s="305"/>
      <c r="B14" s="106" t="s">
        <v>26</v>
      </c>
      <c r="C14" s="88"/>
      <c r="D14" s="107">
        <v>17.5</v>
      </c>
      <c r="E14" s="90">
        <v>489</v>
      </c>
      <c r="F14" s="108"/>
      <c r="G14" s="92"/>
      <c r="H14" s="109">
        <f t="shared" si="1"/>
        <v>17.5</v>
      </c>
      <c r="I14" s="94">
        <f t="shared" si="1"/>
        <v>489</v>
      </c>
      <c r="J14" s="110">
        <v>17</v>
      </c>
      <c r="K14" s="90">
        <v>476</v>
      </c>
      <c r="L14" s="111"/>
      <c r="M14" s="97"/>
      <c r="N14" s="119">
        <f t="shared" si="2"/>
        <v>17</v>
      </c>
      <c r="O14" s="99">
        <f t="shared" si="2"/>
        <v>476</v>
      </c>
      <c r="P14" s="100"/>
      <c r="Q14" s="101"/>
      <c r="R14" s="80">
        <f t="shared" si="4"/>
        <v>0.33287950987066034</v>
      </c>
      <c r="S14" s="82">
        <f t="shared" si="5"/>
        <v>0.32692307692307693</v>
      </c>
      <c r="T14" s="102"/>
      <c r="U14" s="103"/>
      <c r="V14" s="104"/>
      <c r="W14" s="105"/>
    </row>
    <row r="15" spans="1:23" ht="15.75" thickBot="1" x14ac:dyDescent="0.3">
      <c r="A15" s="288"/>
      <c r="B15" s="120" t="s">
        <v>27</v>
      </c>
      <c r="C15" s="121"/>
      <c r="D15" s="122">
        <v>16</v>
      </c>
      <c r="E15" s="123">
        <v>469</v>
      </c>
      <c r="F15" s="124"/>
      <c r="G15" s="125"/>
      <c r="H15" s="126">
        <f t="shared" si="1"/>
        <v>16</v>
      </c>
      <c r="I15" s="127">
        <f t="shared" si="1"/>
        <v>469</v>
      </c>
      <c r="J15" s="128">
        <v>14</v>
      </c>
      <c r="K15" s="123">
        <v>392</v>
      </c>
      <c r="L15" s="129"/>
      <c r="M15" s="130"/>
      <c r="N15" s="131">
        <f t="shared" si="2"/>
        <v>14</v>
      </c>
      <c r="O15" s="132">
        <f t="shared" si="2"/>
        <v>392</v>
      </c>
      <c r="P15" s="133"/>
      <c r="Q15" s="134"/>
      <c r="R15" s="80">
        <f t="shared" si="4"/>
        <v>0.31926480599046969</v>
      </c>
      <c r="S15" s="82">
        <f t="shared" si="5"/>
        <v>0.26923076923076922</v>
      </c>
      <c r="T15" s="135"/>
      <c r="U15" s="136"/>
      <c r="V15" s="137"/>
      <c r="W15" s="138"/>
    </row>
    <row r="16" spans="1:23" ht="51.75" thickBot="1" x14ac:dyDescent="0.3">
      <c r="A16" s="139" t="s">
        <v>28</v>
      </c>
      <c r="B16" s="45"/>
      <c r="C16" s="140"/>
      <c r="D16" s="141">
        <f t="shared" ref="D16:M16" si="6">D17+D29+D34</f>
        <v>45</v>
      </c>
      <c r="E16" s="54">
        <f t="shared" si="6"/>
        <v>1337</v>
      </c>
      <c r="F16" s="142">
        <f>F17+F29+F34</f>
        <v>38</v>
      </c>
      <c r="G16" s="52">
        <f>G17+G29+G34</f>
        <v>998</v>
      </c>
      <c r="H16" s="142">
        <f t="shared" si="1"/>
        <v>83</v>
      </c>
      <c r="I16" s="52">
        <f t="shared" si="1"/>
        <v>2335</v>
      </c>
      <c r="J16" s="143">
        <f t="shared" si="6"/>
        <v>47</v>
      </c>
      <c r="K16" s="54">
        <f t="shared" si="6"/>
        <v>1316</v>
      </c>
      <c r="L16" s="142">
        <f t="shared" si="6"/>
        <v>34</v>
      </c>
      <c r="M16" s="54">
        <f t="shared" si="6"/>
        <v>952</v>
      </c>
      <c r="N16" s="144">
        <f t="shared" si="2"/>
        <v>81</v>
      </c>
      <c r="O16" s="58">
        <f t="shared" si="2"/>
        <v>2268</v>
      </c>
      <c r="P16" s="145">
        <f>E16/E8</f>
        <v>0.31049698095680445</v>
      </c>
      <c r="Q16" s="146">
        <f>F16/F8</f>
        <v>1</v>
      </c>
      <c r="R16" s="145">
        <f>G16/G8</f>
        <v>1</v>
      </c>
      <c r="S16" s="147">
        <f>K16/K8</f>
        <v>0.30718954248366015</v>
      </c>
      <c r="T16" s="148">
        <f>M16/M8</f>
        <v>1</v>
      </c>
      <c r="U16" s="149">
        <f>O16/O8</f>
        <v>0.43315508021390375</v>
      </c>
      <c r="V16" s="64">
        <f>SUM(V17,V29,V34)</f>
        <v>1.0000000000000002</v>
      </c>
      <c r="W16" s="150">
        <f>U16-V16</f>
        <v>-0.56684491978609652</v>
      </c>
    </row>
    <row r="17" spans="1:23" ht="15.75" thickBot="1" x14ac:dyDescent="0.3">
      <c r="A17" s="151" t="s">
        <v>60</v>
      </c>
      <c r="B17" s="152"/>
      <c r="C17" s="153"/>
      <c r="D17" s="154">
        <f t="shared" ref="D17:M17" si="7">SUM(D18:D28)</f>
        <v>21</v>
      </c>
      <c r="E17" s="155">
        <f t="shared" si="7"/>
        <v>613</v>
      </c>
      <c r="F17" s="156">
        <f>SUM(F18:F28)</f>
        <v>24.5</v>
      </c>
      <c r="G17" s="157">
        <f>SUM(G18:G28)</f>
        <v>631</v>
      </c>
      <c r="H17" s="156">
        <f t="shared" si="1"/>
        <v>45.5</v>
      </c>
      <c r="I17" s="157">
        <f t="shared" si="1"/>
        <v>1244</v>
      </c>
      <c r="J17" s="158">
        <f t="shared" si="7"/>
        <v>22</v>
      </c>
      <c r="K17" s="159">
        <f t="shared" si="7"/>
        <v>616</v>
      </c>
      <c r="L17" s="156">
        <f t="shared" si="7"/>
        <v>21.5</v>
      </c>
      <c r="M17" s="159">
        <f t="shared" si="7"/>
        <v>602</v>
      </c>
      <c r="N17" s="160">
        <f t="shared" si="2"/>
        <v>43.5</v>
      </c>
      <c r="O17" s="161">
        <f t="shared" si="2"/>
        <v>1218</v>
      </c>
      <c r="P17" s="162">
        <f>E17/E16</f>
        <v>0.45848915482423336</v>
      </c>
      <c r="Q17" s="163">
        <f>F17/$F$17</f>
        <v>1</v>
      </c>
      <c r="R17" s="162">
        <f>G17/G16</f>
        <v>0.63226452905811625</v>
      </c>
      <c r="S17" s="164">
        <f>K17/K16</f>
        <v>0.46808510638297873</v>
      </c>
      <c r="T17" s="165">
        <f>M17/M16</f>
        <v>0.63235294117647056</v>
      </c>
      <c r="U17" s="166">
        <f t="shared" ref="U17:U38" si="8">O17/$O$17</f>
        <v>1</v>
      </c>
      <c r="V17" s="64">
        <f>SUM(V18:V28)</f>
        <v>0.57000000000000006</v>
      </c>
      <c r="W17" s="150">
        <f t="shared" ref="W17:W37" si="9">U17-V17</f>
        <v>0.42999999999999994</v>
      </c>
    </row>
    <row r="18" spans="1:23" x14ac:dyDescent="0.25">
      <c r="A18" s="288"/>
      <c r="B18" s="289"/>
      <c r="C18" s="167" t="s">
        <v>29</v>
      </c>
      <c r="D18" s="168">
        <v>0</v>
      </c>
      <c r="E18" s="169">
        <v>0</v>
      </c>
      <c r="F18" s="170">
        <v>1</v>
      </c>
      <c r="G18" s="171">
        <v>24</v>
      </c>
      <c r="H18" s="170">
        <f t="shared" si="1"/>
        <v>1</v>
      </c>
      <c r="I18" s="171">
        <f t="shared" si="1"/>
        <v>24</v>
      </c>
      <c r="J18" s="172">
        <v>0</v>
      </c>
      <c r="K18" s="169">
        <v>0</v>
      </c>
      <c r="L18" s="170">
        <v>1.5</v>
      </c>
      <c r="M18" s="169">
        <v>42</v>
      </c>
      <c r="N18" s="173">
        <f t="shared" si="2"/>
        <v>1.5</v>
      </c>
      <c r="O18" s="174">
        <f t="shared" si="2"/>
        <v>42</v>
      </c>
      <c r="P18" s="175">
        <f t="shared" ref="P18:P38" si="10">E18/$E$17</f>
        <v>0</v>
      </c>
      <c r="Q18" s="176">
        <f t="shared" ref="Q18:Q39" si="11">F18/$F$17</f>
        <v>4.0816326530612242E-2</v>
      </c>
      <c r="R18" s="175">
        <f t="shared" ref="R18:R38" si="12">G18/$E$17</f>
        <v>3.9151712887438822E-2</v>
      </c>
      <c r="S18" s="177">
        <f t="shared" ref="S18:S38" si="13">K18/$K$17</f>
        <v>0</v>
      </c>
      <c r="T18" s="178">
        <f>M18/$M$17</f>
        <v>6.9767441860465115E-2</v>
      </c>
      <c r="U18" s="179">
        <f t="shared" si="8"/>
        <v>3.4482758620689655E-2</v>
      </c>
      <c r="V18" s="180">
        <v>0.02</v>
      </c>
      <c r="W18" s="181">
        <f t="shared" si="9"/>
        <v>1.4482758620689654E-2</v>
      </c>
    </row>
    <row r="19" spans="1:23" x14ac:dyDescent="0.25">
      <c r="A19" s="288"/>
      <c r="B19" s="290"/>
      <c r="C19" s="182" t="s">
        <v>30</v>
      </c>
      <c r="D19" s="107">
        <v>5.5</v>
      </c>
      <c r="E19" s="183">
        <v>164</v>
      </c>
      <c r="F19" s="109">
        <v>1.5</v>
      </c>
      <c r="G19" s="94">
        <v>31</v>
      </c>
      <c r="H19" s="109">
        <f t="shared" si="1"/>
        <v>7</v>
      </c>
      <c r="I19" s="94">
        <f t="shared" si="1"/>
        <v>195</v>
      </c>
      <c r="J19" s="110">
        <v>6</v>
      </c>
      <c r="K19" s="183">
        <v>168</v>
      </c>
      <c r="L19" s="109">
        <v>1</v>
      </c>
      <c r="M19" s="183">
        <v>28</v>
      </c>
      <c r="N19" s="173">
        <f t="shared" si="2"/>
        <v>7</v>
      </c>
      <c r="O19" s="174">
        <f t="shared" si="2"/>
        <v>196</v>
      </c>
      <c r="P19" s="184">
        <f t="shared" si="10"/>
        <v>0.26753670473083196</v>
      </c>
      <c r="Q19" s="185">
        <f t="shared" si="11"/>
        <v>6.1224489795918366E-2</v>
      </c>
      <c r="R19" s="184">
        <f t="shared" si="12"/>
        <v>5.0570962479608482E-2</v>
      </c>
      <c r="S19" s="186">
        <f t="shared" si="13"/>
        <v>0.27272727272727271</v>
      </c>
      <c r="T19" s="178">
        <f t="shared" ref="T19:T38" si="14">M19/$M$17</f>
        <v>4.6511627906976744E-2</v>
      </c>
      <c r="U19" s="179">
        <f t="shared" si="8"/>
        <v>0.16091954022988506</v>
      </c>
      <c r="V19" s="187">
        <v>0.1</v>
      </c>
      <c r="W19" s="188">
        <f t="shared" si="9"/>
        <v>6.091954022988505E-2</v>
      </c>
    </row>
    <row r="20" spans="1:23" x14ac:dyDescent="0.25">
      <c r="A20" s="288"/>
      <c r="B20" s="290"/>
      <c r="C20" s="182" t="s">
        <v>31</v>
      </c>
      <c r="D20" s="107">
        <v>3</v>
      </c>
      <c r="E20" s="183">
        <v>93</v>
      </c>
      <c r="F20" s="109">
        <v>0</v>
      </c>
      <c r="G20" s="94">
        <v>0</v>
      </c>
      <c r="H20" s="109">
        <f t="shared" si="1"/>
        <v>3</v>
      </c>
      <c r="I20" s="94">
        <f t="shared" si="1"/>
        <v>93</v>
      </c>
      <c r="J20" s="110">
        <v>2</v>
      </c>
      <c r="K20" s="183">
        <v>56</v>
      </c>
      <c r="L20" s="109">
        <v>0</v>
      </c>
      <c r="M20" s="183">
        <v>0</v>
      </c>
      <c r="N20" s="173">
        <f t="shared" si="2"/>
        <v>2</v>
      </c>
      <c r="O20" s="174">
        <f t="shared" si="2"/>
        <v>56</v>
      </c>
      <c r="P20" s="184">
        <f t="shared" si="10"/>
        <v>0.15171288743882544</v>
      </c>
      <c r="Q20" s="185">
        <f t="shared" si="11"/>
        <v>0</v>
      </c>
      <c r="R20" s="184">
        <f t="shared" si="12"/>
        <v>0</v>
      </c>
      <c r="S20" s="186">
        <f t="shared" si="13"/>
        <v>9.0909090909090912E-2</v>
      </c>
      <c r="T20" s="178">
        <f t="shared" si="14"/>
        <v>0</v>
      </c>
      <c r="U20" s="179">
        <f t="shared" si="8"/>
        <v>4.5977011494252873E-2</v>
      </c>
      <c r="V20" s="187">
        <v>0.03</v>
      </c>
      <c r="W20" s="188">
        <f t="shared" si="9"/>
        <v>1.5977011494252874E-2</v>
      </c>
    </row>
    <row r="21" spans="1:23" x14ac:dyDescent="0.25">
      <c r="A21" s="288"/>
      <c r="B21" s="290"/>
      <c r="C21" s="182" t="s">
        <v>32</v>
      </c>
      <c r="D21" s="107">
        <v>2</v>
      </c>
      <c r="E21" s="183">
        <v>63</v>
      </c>
      <c r="F21" s="109">
        <v>3</v>
      </c>
      <c r="G21" s="94">
        <v>66</v>
      </c>
      <c r="H21" s="109">
        <f t="shared" si="1"/>
        <v>5</v>
      </c>
      <c r="I21" s="94">
        <f t="shared" si="1"/>
        <v>129</v>
      </c>
      <c r="J21" s="110">
        <v>2</v>
      </c>
      <c r="K21" s="183">
        <v>56</v>
      </c>
      <c r="L21" s="109">
        <v>3.5</v>
      </c>
      <c r="M21" s="183">
        <v>98</v>
      </c>
      <c r="N21" s="173">
        <f t="shared" si="2"/>
        <v>5.5</v>
      </c>
      <c r="O21" s="174">
        <f t="shared" si="2"/>
        <v>154</v>
      </c>
      <c r="P21" s="184">
        <f t="shared" si="10"/>
        <v>0.10277324632952692</v>
      </c>
      <c r="Q21" s="185">
        <f t="shared" si="11"/>
        <v>0.12244897959183673</v>
      </c>
      <c r="R21" s="184">
        <f t="shared" si="12"/>
        <v>0.10766721044045677</v>
      </c>
      <c r="S21" s="186">
        <f t="shared" si="13"/>
        <v>9.0909090909090912E-2</v>
      </c>
      <c r="T21" s="178">
        <f t="shared" si="14"/>
        <v>0.16279069767441862</v>
      </c>
      <c r="U21" s="179">
        <f t="shared" si="8"/>
        <v>0.12643678160919541</v>
      </c>
      <c r="V21" s="187">
        <v>0.06</v>
      </c>
      <c r="W21" s="188">
        <f t="shared" si="9"/>
        <v>6.6436781609195417E-2</v>
      </c>
    </row>
    <row r="22" spans="1:23" x14ac:dyDescent="0.25">
      <c r="A22" s="288"/>
      <c r="B22" s="290"/>
      <c r="C22" s="182" t="s">
        <v>33</v>
      </c>
      <c r="D22" s="107">
        <v>6.5</v>
      </c>
      <c r="E22" s="183">
        <v>179</v>
      </c>
      <c r="F22" s="109">
        <v>12.5</v>
      </c>
      <c r="G22" s="94">
        <v>349</v>
      </c>
      <c r="H22" s="109">
        <f t="shared" si="1"/>
        <v>19</v>
      </c>
      <c r="I22" s="94">
        <f t="shared" si="1"/>
        <v>528</v>
      </c>
      <c r="J22" s="110">
        <v>7</v>
      </c>
      <c r="K22" s="183">
        <v>196</v>
      </c>
      <c r="L22" s="109">
        <v>10</v>
      </c>
      <c r="M22" s="183">
        <v>280</v>
      </c>
      <c r="N22" s="173">
        <f t="shared" si="2"/>
        <v>17</v>
      </c>
      <c r="O22" s="174">
        <f t="shared" si="2"/>
        <v>476</v>
      </c>
      <c r="P22" s="184">
        <f t="shared" si="10"/>
        <v>0.29200652528548127</v>
      </c>
      <c r="Q22" s="185">
        <f t="shared" si="11"/>
        <v>0.51020408163265307</v>
      </c>
      <c r="R22" s="184">
        <f t="shared" si="12"/>
        <v>0.56933115823817293</v>
      </c>
      <c r="S22" s="186">
        <f t="shared" si="13"/>
        <v>0.31818181818181818</v>
      </c>
      <c r="T22" s="178">
        <f t="shared" si="14"/>
        <v>0.46511627906976744</v>
      </c>
      <c r="U22" s="179">
        <f t="shared" si="8"/>
        <v>0.39080459770114945</v>
      </c>
      <c r="V22" s="187">
        <v>0.2</v>
      </c>
      <c r="W22" s="188">
        <f t="shared" si="9"/>
        <v>0.19080459770114944</v>
      </c>
    </row>
    <row r="23" spans="1:23" x14ac:dyDescent="0.25">
      <c r="A23" s="288"/>
      <c r="B23" s="290"/>
      <c r="C23" s="182" t="s">
        <v>34</v>
      </c>
      <c r="D23" s="107">
        <v>2</v>
      </c>
      <c r="E23" s="183">
        <v>57</v>
      </c>
      <c r="F23" s="109">
        <v>2.5</v>
      </c>
      <c r="G23" s="94">
        <v>65</v>
      </c>
      <c r="H23" s="109">
        <f t="shared" si="1"/>
        <v>4.5</v>
      </c>
      <c r="I23" s="94">
        <f t="shared" si="1"/>
        <v>122</v>
      </c>
      <c r="J23" s="110">
        <v>3</v>
      </c>
      <c r="K23" s="183">
        <v>84</v>
      </c>
      <c r="L23" s="109">
        <v>1.5</v>
      </c>
      <c r="M23" s="183">
        <v>42</v>
      </c>
      <c r="N23" s="173">
        <f t="shared" si="2"/>
        <v>4.5</v>
      </c>
      <c r="O23" s="174">
        <f t="shared" si="2"/>
        <v>126</v>
      </c>
      <c r="P23" s="184">
        <f t="shared" si="10"/>
        <v>9.2985318107667206E-2</v>
      </c>
      <c r="Q23" s="185">
        <f t="shared" si="11"/>
        <v>0.10204081632653061</v>
      </c>
      <c r="R23" s="184">
        <f t="shared" si="12"/>
        <v>0.10603588907014681</v>
      </c>
      <c r="S23" s="186">
        <f t="shared" si="13"/>
        <v>0.13636363636363635</v>
      </c>
      <c r="T23" s="178">
        <f t="shared" si="14"/>
        <v>6.9767441860465115E-2</v>
      </c>
      <c r="U23" s="179">
        <f t="shared" si="8"/>
        <v>0.10344827586206896</v>
      </c>
      <c r="V23" s="187">
        <v>7.0000000000000007E-2</v>
      </c>
      <c r="W23" s="188">
        <f t="shared" si="9"/>
        <v>3.3448275862068957E-2</v>
      </c>
    </row>
    <row r="24" spans="1:23" x14ac:dyDescent="0.25">
      <c r="A24" s="288"/>
      <c r="B24" s="290"/>
      <c r="C24" s="182" t="s">
        <v>35</v>
      </c>
      <c r="D24" s="107">
        <v>0</v>
      </c>
      <c r="E24" s="183">
        <v>0</v>
      </c>
      <c r="F24" s="109">
        <v>2</v>
      </c>
      <c r="G24" s="94">
        <v>49</v>
      </c>
      <c r="H24" s="109">
        <f t="shared" si="1"/>
        <v>2</v>
      </c>
      <c r="I24" s="94">
        <f t="shared" si="1"/>
        <v>49</v>
      </c>
      <c r="J24" s="110">
        <v>0</v>
      </c>
      <c r="K24" s="183">
        <v>0</v>
      </c>
      <c r="L24" s="109">
        <v>2</v>
      </c>
      <c r="M24" s="183">
        <v>56</v>
      </c>
      <c r="N24" s="173">
        <f t="shared" si="2"/>
        <v>2</v>
      </c>
      <c r="O24" s="174">
        <f t="shared" si="2"/>
        <v>56</v>
      </c>
      <c r="P24" s="184">
        <f t="shared" si="10"/>
        <v>0</v>
      </c>
      <c r="Q24" s="185">
        <f t="shared" si="11"/>
        <v>8.1632653061224483E-2</v>
      </c>
      <c r="R24" s="184">
        <f t="shared" si="12"/>
        <v>7.9934747145187598E-2</v>
      </c>
      <c r="S24" s="186">
        <f t="shared" si="13"/>
        <v>0</v>
      </c>
      <c r="T24" s="178">
        <f t="shared" si="14"/>
        <v>9.3023255813953487E-2</v>
      </c>
      <c r="U24" s="179">
        <f t="shared" si="8"/>
        <v>4.5977011494252873E-2</v>
      </c>
      <c r="V24" s="187">
        <v>0.04</v>
      </c>
      <c r="W24" s="188">
        <f t="shared" si="9"/>
        <v>5.9770114942528721E-3</v>
      </c>
    </row>
    <row r="25" spans="1:23" x14ac:dyDescent="0.25">
      <c r="A25" s="288"/>
      <c r="B25" s="290"/>
      <c r="C25" s="182" t="s">
        <v>36</v>
      </c>
      <c r="D25" s="107">
        <v>0</v>
      </c>
      <c r="E25" s="183">
        <v>0</v>
      </c>
      <c r="F25" s="109">
        <v>0</v>
      </c>
      <c r="G25" s="94">
        <v>0</v>
      </c>
      <c r="H25" s="109">
        <f t="shared" si="1"/>
        <v>0</v>
      </c>
      <c r="I25" s="94">
        <f t="shared" si="1"/>
        <v>0</v>
      </c>
      <c r="J25" s="110">
        <v>0</v>
      </c>
      <c r="K25" s="183">
        <v>0</v>
      </c>
      <c r="L25" s="109">
        <v>0</v>
      </c>
      <c r="M25" s="183">
        <v>0</v>
      </c>
      <c r="N25" s="173">
        <f t="shared" si="2"/>
        <v>0</v>
      </c>
      <c r="O25" s="174">
        <f t="shared" si="2"/>
        <v>0</v>
      </c>
      <c r="P25" s="184">
        <f t="shared" si="10"/>
        <v>0</v>
      </c>
      <c r="Q25" s="185">
        <f t="shared" si="11"/>
        <v>0</v>
      </c>
      <c r="R25" s="184">
        <f t="shared" si="12"/>
        <v>0</v>
      </c>
      <c r="S25" s="186">
        <f t="shared" si="13"/>
        <v>0</v>
      </c>
      <c r="T25" s="178">
        <f t="shared" si="14"/>
        <v>0</v>
      </c>
      <c r="U25" s="179">
        <f t="shared" si="8"/>
        <v>0</v>
      </c>
      <c r="V25" s="187">
        <v>0</v>
      </c>
      <c r="W25" s="188">
        <f t="shared" si="9"/>
        <v>0</v>
      </c>
    </row>
    <row r="26" spans="1:23" x14ac:dyDescent="0.25">
      <c r="A26" s="288"/>
      <c r="B26" s="290"/>
      <c r="C26" s="182" t="s">
        <v>37</v>
      </c>
      <c r="D26" s="107">
        <v>1</v>
      </c>
      <c r="E26" s="183">
        <v>29</v>
      </c>
      <c r="F26" s="109">
        <v>1</v>
      </c>
      <c r="G26" s="94">
        <v>19</v>
      </c>
      <c r="H26" s="109">
        <f t="shared" si="1"/>
        <v>2</v>
      </c>
      <c r="I26" s="94">
        <f t="shared" si="1"/>
        <v>48</v>
      </c>
      <c r="J26" s="110">
        <v>1</v>
      </c>
      <c r="K26" s="183">
        <v>28</v>
      </c>
      <c r="L26" s="109">
        <v>1.5</v>
      </c>
      <c r="M26" s="183">
        <v>42</v>
      </c>
      <c r="N26" s="173">
        <f t="shared" si="2"/>
        <v>2.5</v>
      </c>
      <c r="O26" s="174">
        <f t="shared" si="2"/>
        <v>70</v>
      </c>
      <c r="P26" s="184">
        <f t="shared" si="10"/>
        <v>4.730831973898858E-2</v>
      </c>
      <c r="Q26" s="185">
        <f t="shared" si="11"/>
        <v>4.0816326530612242E-2</v>
      </c>
      <c r="R26" s="184">
        <f t="shared" si="12"/>
        <v>3.0995106035889071E-2</v>
      </c>
      <c r="S26" s="186">
        <f t="shared" si="13"/>
        <v>4.5454545454545456E-2</v>
      </c>
      <c r="T26" s="178">
        <f t="shared" si="14"/>
        <v>6.9767441860465115E-2</v>
      </c>
      <c r="U26" s="179">
        <f t="shared" si="8"/>
        <v>5.7471264367816091E-2</v>
      </c>
      <c r="V26" s="187">
        <v>0.02</v>
      </c>
      <c r="W26" s="188">
        <f t="shared" si="9"/>
        <v>3.7471264367816087E-2</v>
      </c>
    </row>
    <row r="27" spans="1:23" x14ac:dyDescent="0.25">
      <c r="A27" s="288"/>
      <c r="B27" s="290"/>
      <c r="C27" s="182" t="s">
        <v>38</v>
      </c>
      <c r="D27" s="107">
        <v>1</v>
      </c>
      <c r="E27" s="183">
        <v>28</v>
      </c>
      <c r="F27" s="109">
        <v>1</v>
      </c>
      <c r="G27" s="94">
        <v>28</v>
      </c>
      <c r="H27" s="109">
        <f t="shared" si="1"/>
        <v>2</v>
      </c>
      <c r="I27" s="94">
        <f t="shared" si="1"/>
        <v>56</v>
      </c>
      <c r="J27" s="110">
        <v>1</v>
      </c>
      <c r="K27" s="183">
        <v>28</v>
      </c>
      <c r="L27" s="109">
        <v>0.5</v>
      </c>
      <c r="M27" s="183">
        <v>14</v>
      </c>
      <c r="N27" s="173">
        <f t="shared" si="2"/>
        <v>1.5</v>
      </c>
      <c r="O27" s="174">
        <f t="shared" si="2"/>
        <v>42</v>
      </c>
      <c r="P27" s="184">
        <f t="shared" si="10"/>
        <v>4.5676998368678633E-2</v>
      </c>
      <c r="Q27" s="185">
        <f t="shared" si="11"/>
        <v>4.0816326530612242E-2</v>
      </c>
      <c r="R27" s="184">
        <f t="shared" si="12"/>
        <v>4.5676998368678633E-2</v>
      </c>
      <c r="S27" s="186">
        <f t="shared" si="13"/>
        <v>4.5454545454545456E-2</v>
      </c>
      <c r="T27" s="178">
        <f t="shared" si="14"/>
        <v>2.3255813953488372E-2</v>
      </c>
      <c r="U27" s="179">
        <f t="shared" si="8"/>
        <v>3.4482758620689655E-2</v>
      </c>
      <c r="V27" s="187">
        <v>0.03</v>
      </c>
      <c r="W27" s="188">
        <f t="shared" si="9"/>
        <v>4.4827586206896558E-3</v>
      </c>
    </row>
    <row r="28" spans="1:23" ht="15.75" thickBot="1" x14ac:dyDescent="0.3">
      <c r="A28" s="288"/>
      <c r="B28" s="290"/>
      <c r="C28" s="189" t="s">
        <v>39</v>
      </c>
      <c r="D28" s="122">
        <v>0</v>
      </c>
      <c r="E28" s="190">
        <v>0</v>
      </c>
      <c r="F28" s="126">
        <v>0</v>
      </c>
      <c r="G28" s="127">
        <v>0</v>
      </c>
      <c r="H28" s="126">
        <f t="shared" si="1"/>
        <v>0</v>
      </c>
      <c r="I28" s="127">
        <f t="shared" si="1"/>
        <v>0</v>
      </c>
      <c r="J28" s="128">
        <v>0</v>
      </c>
      <c r="K28" s="190">
        <v>0</v>
      </c>
      <c r="L28" s="126">
        <v>0</v>
      </c>
      <c r="M28" s="190">
        <v>0</v>
      </c>
      <c r="N28" s="173">
        <f t="shared" si="2"/>
        <v>0</v>
      </c>
      <c r="O28" s="174">
        <f t="shared" si="2"/>
        <v>0</v>
      </c>
      <c r="P28" s="191">
        <f t="shared" si="10"/>
        <v>0</v>
      </c>
      <c r="Q28" s="192">
        <f t="shared" si="11"/>
        <v>0</v>
      </c>
      <c r="R28" s="191">
        <f t="shared" si="12"/>
        <v>0</v>
      </c>
      <c r="S28" s="193">
        <f t="shared" si="13"/>
        <v>0</v>
      </c>
      <c r="T28" s="178">
        <f t="shared" si="14"/>
        <v>0</v>
      </c>
      <c r="U28" s="194">
        <f t="shared" si="8"/>
        <v>0</v>
      </c>
      <c r="V28" s="195">
        <v>0</v>
      </c>
      <c r="W28" s="188">
        <f t="shared" si="9"/>
        <v>0</v>
      </c>
    </row>
    <row r="29" spans="1:23" x14ac:dyDescent="0.25">
      <c r="A29" s="196" t="s">
        <v>61</v>
      </c>
      <c r="B29" s="197"/>
      <c r="C29" s="198"/>
      <c r="D29" s="69">
        <f t="shared" ref="D29:M29" si="15">SUM(D30:D33)</f>
        <v>19</v>
      </c>
      <c r="E29" s="70">
        <f t="shared" si="15"/>
        <v>577</v>
      </c>
      <c r="F29" s="73">
        <f>SUM(F30:F33)</f>
        <v>10.5</v>
      </c>
      <c r="G29" s="74">
        <f>SUM(G30:G33)</f>
        <v>295</v>
      </c>
      <c r="H29" s="73">
        <f t="shared" si="1"/>
        <v>29.5</v>
      </c>
      <c r="I29" s="74">
        <f t="shared" si="1"/>
        <v>872</v>
      </c>
      <c r="J29" s="75">
        <f t="shared" si="15"/>
        <v>21</v>
      </c>
      <c r="K29" s="199">
        <f t="shared" si="15"/>
        <v>588</v>
      </c>
      <c r="L29" s="73">
        <f t="shared" si="15"/>
        <v>10</v>
      </c>
      <c r="M29" s="199">
        <f t="shared" si="15"/>
        <v>280</v>
      </c>
      <c r="N29" s="78">
        <f t="shared" si="2"/>
        <v>31</v>
      </c>
      <c r="O29" s="200">
        <f t="shared" si="2"/>
        <v>868</v>
      </c>
      <c r="P29" s="175">
        <f t="shared" si="10"/>
        <v>0.94127243066884181</v>
      </c>
      <c r="Q29" s="176">
        <f t="shared" si="11"/>
        <v>0.42857142857142855</v>
      </c>
      <c r="R29" s="175">
        <f t="shared" si="12"/>
        <v>0.48123980424143559</v>
      </c>
      <c r="S29" s="201">
        <f t="shared" si="13"/>
        <v>0.95454545454545459</v>
      </c>
      <c r="T29" s="178">
        <f t="shared" si="14"/>
        <v>0.46511627906976744</v>
      </c>
      <c r="U29" s="202">
        <f t="shared" si="8"/>
        <v>0.71264367816091956</v>
      </c>
      <c r="V29" s="203">
        <f>SUM(V30:V33)</f>
        <v>0.34000000000000008</v>
      </c>
      <c r="W29" s="204">
        <f t="shared" si="9"/>
        <v>0.37264367816091948</v>
      </c>
    </row>
    <row r="30" spans="1:23" x14ac:dyDescent="0.25">
      <c r="A30" s="291"/>
      <c r="B30" s="293"/>
      <c r="C30" s="205" t="s">
        <v>40</v>
      </c>
      <c r="D30" s="107">
        <v>9</v>
      </c>
      <c r="E30" s="183">
        <v>278</v>
      </c>
      <c r="F30" s="109">
        <v>7.5</v>
      </c>
      <c r="G30" s="94">
        <v>220</v>
      </c>
      <c r="H30" s="109">
        <f t="shared" si="1"/>
        <v>16.5</v>
      </c>
      <c r="I30" s="94">
        <f t="shared" si="1"/>
        <v>498</v>
      </c>
      <c r="J30" s="110">
        <v>10</v>
      </c>
      <c r="K30" s="183">
        <v>280</v>
      </c>
      <c r="L30" s="109">
        <v>7.5</v>
      </c>
      <c r="M30" s="183">
        <v>210</v>
      </c>
      <c r="N30" s="173">
        <f t="shared" si="2"/>
        <v>17.5</v>
      </c>
      <c r="O30" s="206">
        <f t="shared" si="2"/>
        <v>490</v>
      </c>
      <c r="P30" s="184">
        <f t="shared" si="10"/>
        <v>0.4535073409461664</v>
      </c>
      <c r="Q30" s="185">
        <f t="shared" si="11"/>
        <v>0.30612244897959184</v>
      </c>
      <c r="R30" s="184">
        <f t="shared" si="12"/>
        <v>0.35889070146818924</v>
      </c>
      <c r="S30" s="186">
        <f t="shared" si="13"/>
        <v>0.45454545454545453</v>
      </c>
      <c r="T30" s="178">
        <f t="shared" si="14"/>
        <v>0.34883720930232559</v>
      </c>
      <c r="U30" s="179">
        <f t="shared" si="8"/>
        <v>0.40229885057471265</v>
      </c>
      <c r="V30" s="187">
        <v>0.18</v>
      </c>
      <c r="W30" s="188">
        <f t="shared" si="9"/>
        <v>0.22229885057471266</v>
      </c>
    </row>
    <row r="31" spans="1:23" x14ac:dyDescent="0.25">
      <c r="A31" s="288"/>
      <c r="B31" s="290"/>
      <c r="C31" s="205" t="s">
        <v>41</v>
      </c>
      <c r="D31" s="107">
        <v>8</v>
      </c>
      <c r="E31" s="183">
        <v>240</v>
      </c>
      <c r="F31" s="207"/>
      <c r="G31" s="208"/>
      <c r="H31" s="109">
        <f t="shared" si="1"/>
        <v>8</v>
      </c>
      <c r="I31" s="94">
        <f t="shared" si="1"/>
        <v>240</v>
      </c>
      <c r="J31" s="110">
        <v>9</v>
      </c>
      <c r="K31" s="183">
        <v>252</v>
      </c>
      <c r="L31" s="207"/>
      <c r="M31" s="209"/>
      <c r="N31" s="173">
        <f t="shared" si="2"/>
        <v>9</v>
      </c>
      <c r="O31" s="206">
        <f t="shared" si="2"/>
        <v>252</v>
      </c>
      <c r="P31" s="184">
        <f t="shared" si="10"/>
        <v>0.39151712887438828</v>
      </c>
      <c r="Q31" s="185">
        <f t="shared" si="11"/>
        <v>0</v>
      </c>
      <c r="R31" s="184">
        <f t="shared" si="12"/>
        <v>0</v>
      </c>
      <c r="S31" s="186">
        <f t="shared" si="13"/>
        <v>0.40909090909090912</v>
      </c>
      <c r="T31" s="210"/>
      <c r="U31" s="179">
        <f t="shared" si="8"/>
        <v>0.20689655172413793</v>
      </c>
      <c r="V31" s="187">
        <v>0.1</v>
      </c>
      <c r="W31" s="188">
        <f t="shared" si="9"/>
        <v>0.10689655172413792</v>
      </c>
    </row>
    <row r="32" spans="1:23" x14ac:dyDescent="0.25">
      <c r="A32" s="288"/>
      <c r="B32" s="290"/>
      <c r="C32" s="205" t="s">
        <v>42</v>
      </c>
      <c r="D32" s="107">
        <v>1</v>
      </c>
      <c r="E32" s="183">
        <v>30</v>
      </c>
      <c r="F32" s="109">
        <v>1</v>
      </c>
      <c r="G32" s="94">
        <v>13</v>
      </c>
      <c r="H32" s="109">
        <f t="shared" si="1"/>
        <v>2</v>
      </c>
      <c r="I32" s="94">
        <f t="shared" si="1"/>
        <v>43</v>
      </c>
      <c r="J32" s="110">
        <v>2</v>
      </c>
      <c r="K32" s="183">
        <v>56</v>
      </c>
      <c r="L32" s="109">
        <v>1.5</v>
      </c>
      <c r="M32" s="183">
        <v>42</v>
      </c>
      <c r="N32" s="173">
        <f t="shared" si="2"/>
        <v>3.5</v>
      </c>
      <c r="O32" s="206">
        <f t="shared" si="2"/>
        <v>98</v>
      </c>
      <c r="P32" s="184">
        <f t="shared" si="10"/>
        <v>4.8939641109298535E-2</v>
      </c>
      <c r="Q32" s="185">
        <f t="shared" si="11"/>
        <v>4.0816326530612242E-2</v>
      </c>
      <c r="R32" s="184">
        <f t="shared" si="12"/>
        <v>2.1207177814029365E-2</v>
      </c>
      <c r="S32" s="186">
        <f t="shared" si="13"/>
        <v>9.0909090909090912E-2</v>
      </c>
      <c r="T32" s="178">
        <f t="shared" si="14"/>
        <v>6.9767441860465115E-2</v>
      </c>
      <c r="U32" s="179">
        <f t="shared" si="8"/>
        <v>8.0459770114942528E-2</v>
      </c>
      <c r="V32" s="187">
        <v>0.03</v>
      </c>
      <c r="W32" s="188">
        <f t="shared" si="9"/>
        <v>5.0459770114942529E-2</v>
      </c>
    </row>
    <row r="33" spans="1:23" ht="15.75" thickBot="1" x14ac:dyDescent="0.3">
      <c r="A33" s="292"/>
      <c r="B33" s="294"/>
      <c r="C33" s="211" t="s">
        <v>43</v>
      </c>
      <c r="D33" s="212">
        <v>1</v>
      </c>
      <c r="E33" s="213">
        <v>29</v>
      </c>
      <c r="F33" s="214">
        <v>2</v>
      </c>
      <c r="G33" s="215">
        <v>62</v>
      </c>
      <c r="H33" s="214">
        <f t="shared" si="1"/>
        <v>3</v>
      </c>
      <c r="I33" s="215">
        <f t="shared" si="1"/>
        <v>91</v>
      </c>
      <c r="J33" s="216">
        <v>0</v>
      </c>
      <c r="K33" s="213">
        <v>0</v>
      </c>
      <c r="L33" s="214">
        <v>1</v>
      </c>
      <c r="M33" s="213">
        <v>28</v>
      </c>
      <c r="N33" s="217">
        <f t="shared" si="2"/>
        <v>1</v>
      </c>
      <c r="O33" s="218">
        <f t="shared" si="2"/>
        <v>28</v>
      </c>
      <c r="P33" s="191">
        <f t="shared" si="10"/>
        <v>4.730831973898858E-2</v>
      </c>
      <c r="Q33" s="192">
        <f t="shared" si="11"/>
        <v>8.1632653061224483E-2</v>
      </c>
      <c r="R33" s="191">
        <f t="shared" si="12"/>
        <v>0.10114192495921696</v>
      </c>
      <c r="S33" s="219">
        <f t="shared" si="13"/>
        <v>0</v>
      </c>
      <c r="T33" s="178">
        <f t="shared" si="14"/>
        <v>4.6511627906976744E-2</v>
      </c>
      <c r="U33" s="220">
        <f t="shared" si="8"/>
        <v>2.2988505747126436E-2</v>
      </c>
      <c r="V33" s="221">
        <v>0.03</v>
      </c>
      <c r="W33" s="222">
        <f t="shared" si="9"/>
        <v>-7.0114942528735624E-3</v>
      </c>
    </row>
    <row r="34" spans="1:23" ht="76.5" x14ac:dyDescent="0.25">
      <c r="A34" s="223" t="s">
        <v>62</v>
      </c>
      <c r="B34" s="67"/>
      <c r="C34" s="224"/>
      <c r="D34" s="225">
        <f t="shared" ref="D34:M34" si="16">SUM(D35:D38)</f>
        <v>5</v>
      </c>
      <c r="E34" s="226">
        <f t="shared" si="16"/>
        <v>147</v>
      </c>
      <c r="F34" s="227">
        <f>SUM(F35:F38)</f>
        <v>3</v>
      </c>
      <c r="G34" s="228">
        <f>SUM(G35:G38)</f>
        <v>72</v>
      </c>
      <c r="H34" s="227">
        <f t="shared" si="1"/>
        <v>8</v>
      </c>
      <c r="I34" s="228">
        <f t="shared" si="1"/>
        <v>219</v>
      </c>
      <c r="J34" s="229">
        <f t="shared" si="16"/>
        <v>4</v>
      </c>
      <c r="K34" s="230">
        <f t="shared" si="16"/>
        <v>112</v>
      </c>
      <c r="L34" s="227">
        <f t="shared" si="16"/>
        <v>2.5</v>
      </c>
      <c r="M34" s="230">
        <f t="shared" si="16"/>
        <v>70</v>
      </c>
      <c r="N34" s="231">
        <f t="shared" si="2"/>
        <v>6.5</v>
      </c>
      <c r="O34" s="232">
        <f t="shared" si="2"/>
        <v>182</v>
      </c>
      <c r="P34" s="233">
        <f t="shared" si="10"/>
        <v>0.23980424143556281</v>
      </c>
      <c r="Q34" s="234">
        <f t="shared" si="11"/>
        <v>0.12244897959183673</v>
      </c>
      <c r="R34" s="233">
        <f t="shared" si="12"/>
        <v>0.11745513866231648</v>
      </c>
      <c r="S34" s="235">
        <f t="shared" si="13"/>
        <v>0.18181818181818182</v>
      </c>
      <c r="T34" s="178">
        <f t="shared" si="14"/>
        <v>0.11627906976744186</v>
      </c>
      <c r="U34" s="179">
        <f t="shared" si="8"/>
        <v>0.14942528735632185</v>
      </c>
      <c r="V34" s="236">
        <f>SUM(V35:V38)</f>
        <v>0.09</v>
      </c>
      <c r="W34" s="181">
        <f t="shared" si="9"/>
        <v>5.9425287356321854E-2</v>
      </c>
    </row>
    <row r="35" spans="1:23" x14ac:dyDescent="0.25">
      <c r="A35" s="291"/>
      <c r="B35" s="293"/>
      <c r="C35" s="205" t="s">
        <v>44</v>
      </c>
      <c r="D35" s="107">
        <v>2</v>
      </c>
      <c r="E35" s="183">
        <v>59</v>
      </c>
      <c r="F35" s="109">
        <v>1</v>
      </c>
      <c r="G35" s="94">
        <v>13</v>
      </c>
      <c r="H35" s="109">
        <f t="shared" si="1"/>
        <v>3</v>
      </c>
      <c r="I35" s="94">
        <f t="shared" si="1"/>
        <v>72</v>
      </c>
      <c r="J35" s="110">
        <v>1</v>
      </c>
      <c r="K35" s="183">
        <v>28</v>
      </c>
      <c r="L35" s="109">
        <v>1</v>
      </c>
      <c r="M35" s="183">
        <v>28</v>
      </c>
      <c r="N35" s="173">
        <f t="shared" si="2"/>
        <v>2</v>
      </c>
      <c r="O35" s="174">
        <f t="shared" si="2"/>
        <v>56</v>
      </c>
      <c r="P35" s="184">
        <f t="shared" si="10"/>
        <v>9.6247960848287115E-2</v>
      </c>
      <c r="Q35" s="185">
        <f t="shared" si="11"/>
        <v>4.0816326530612242E-2</v>
      </c>
      <c r="R35" s="184">
        <f t="shared" si="12"/>
        <v>2.1207177814029365E-2</v>
      </c>
      <c r="S35" s="186">
        <f t="shared" si="13"/>
        <v>4.5454545454545456E-2</v>
      </c>
      <c r="T35" s="178">
        <f t="shared" si="14"/>
        <v>4.6511627906976744E-2</v>
      </c>
      <c r="U35" s="179">
        <f t="shared" si="8"/>
        <v>4.5977011494252873E-2</v>
      </c>
      <c r="V35" s="187">
        <v>0.03</v>
      </c>
      <c r="W35" s="188">
        <f t="shared" si="9"/>
        <v>1.5977011494252874E-2</v>
      </c>
    </row>
    <row r="36" spans="1:23" x14ac:dyDescent="0.25">
      <c r="A36" s="288"/>
      <c r="B36" s="289"/>
      <c r="C36" s="205" t="s">
        <v>45</v>
      </c>
      <c r="D36" s="107">
        <v>0</v>
      </c>
      <c r="E36" s="183">
        <v>0</v>
      </c>
      <c r="F36" s="109">
        <v>0</v>
      </c>
      <c r="G36" s="94">
        <v>0</v>
      </c>
      <c r="H36" s="109">
        <f t="shared" si="1"/>
        <v>0</v>
      </c>
      <c r="I36" s="94">
        <f t="shared" si="1"/>
        <v>0</v>
      </c>
      <c r="J36" s="110">
        <v>0</v>
      </c>
      <c r="K36" s="183">
        <v>0</v>
      </c>
      <c r="L36" s="109">
        <v>0</v>
      </c>
      <c r="M36" s="183">
        <v>0</v>
      </c>
      <c r="N36" s="173">
        <f t="shared" si="2"/>
        <v>0</v>
      </c>
      <c r="O36" s="174">
        <f t="shared" si="2"/>
        <v>0</v>
      </c>
      <c r="P36" s="184">
        <f t="shared" si="10"/>
        <v>0</v>
      </c>
      <c r="Q36" s="185">
        <f t="shared" si="11"/>
        <v>0</v>
      </c>
      <c r="R36" s="184">
        <f t="shared" si="12"/>
        <v>0</v>
      </c>
      <c r="S36" s="186">
        <f t="shared" si="13"/>
        <v>0</v>
      </c>
      <c r="T36" s="178">
        <f t="shared" si="14"/>
        <v>0</v>
      </c>
      <c r="U36" s="179">
        <f t="shared" si="8"/>
        <v>0</v>
      </c>
      <c r="V36" s="187">
        <v>0</v>
      </c>
      <c r="W36" s="188">
        <f t="shared" si="9"/>
        <v>0</v>
      </c>
    </row>
    <row r="37" spans="1:23" x14ac:dyDescent="0.25">
      <c r="A37" s="288"/>
      <c r="B37" s="289"/>
      <c r="C37" s="205" t="s">
        <v>46</v>
      </c>
      <c r="D37" s="107">
        <v>2</v>
      </c>
      <c r="E37" s="183">
        <v>60</v>
      </c>
      <c r="F37" s="207"/>
      <c r="G37" s="208"/>
      <c r="H37" s="109">
        <f t="shared" si="1"/>
        <v>2</v>
      </c>
      <c r="I37" s="94">
        <f t="shared" si="1"/>
        <v>60</v>
      </c>
      <c r="J37" s="110">
        <v>2</v>
      </c>
      <c r="K37" s="183">
        <v>56</v>
      </c>
      <c r="L37" s="207"/>
      <c r="M37" s="209"/>
      <c r="N37" s="173">
        <f t="shared" si="2"/>
        <v>2</v>
      </c>
      <c r="O37" s="174">
        <f t="shared" si="2"/>
        <v>56</v>
      </c>
      <c r="P37" s="184">
        <f t="shared" si="10"/>
        <v>9.7879282218597069E-2</v>
      </c>
      <c r="Q37" s="185">
        <f t="shared" si="11"/>
        <v>0</v>
      </c>
      <c r="R37" s="184">
        <f t="shared" si="12"/>
        <v>0</v>
      </c>
      <c r="S37" s="186">
        <f t="shared" si="13"/>
        <v>9.0909090909090912E-2</v>
      </c>
      <c r="T37" s="210"/>
      <c r="U37" s="179">
        <f t="shared" si="8"/>
        <v>4.5977011494252873E-2</v>
      </c>
      <c r="V37" s="187">
        <v>0.03</v>
      </c>
      <c r="W37" s="188">
        <f t="shared" si="9"/>
        <v>1.5977011494252874E-2</v>
      </c>
    </row>
    <row r="38" spans="1:23" ht="15.75" thickBot="1" x14ac:dyDescent="0.3">
      <c r="A38" s="288"/>
      <c r="B38" s="289"/>
      <c r="C38" s="211" t="s">
        <v>47</v>
      </c>
      <c r="D38" s="122">
        <v>1</v>
      </c>
      <c r="E38" s="190">
        <v>28</v>
      </c>
      <c r="F38" s="126">
        <v>2</v>
      </c>
      <c r="G38" s="127">
        <v>59</v>
      </c>
      <c r="H38" s="126">
        <f t="shared" si="1"/>
        <v>3</v>
      </c>
      <c r="I38" s="127">
        <f t="shared" si="1"/>
        <v>87</v>
      </c>
      <c r="J38" s="128">
        <v>1</v>
      </c>
      <c r="K38" s="190">
        <v>28</v>
      </c>
      <c r="L38" s="126">
        <v>1.5</v>
      </c>
      <c r="M38" s="190">
        <v>42</v>
      </c>
      <c r="N38" s="173">
        <f t="shared" si="2"/>
        <v>2.5</v>
      </c>
      <c r="O38" s="174">
        <f t="shared" si="2"/>
        <v>70</v>
      </c>
      <c r="P38" s="191">
        <f t="shared" si="10"/>
        <v>4.5676998368678633E-2</v>
      </c>
      <c r="Q38" s="192">
        <f t="shared" si="11"/>
        <v>8.1632653061224483E-2</v>
      </c>
      <c r="R38" s="191">
        <f t="shared" si="12"/>
        <v>9.6247960848287115E-2</v>
      </c>
      <c r="S38" s="193">
        <f t="shared" si="13"/>
        <v>4.5454545454545456E-2</v>
      </c>
      <c r="T38" s="178">
        <f t="shared" si="14"/>
        <v>6.9767441860465115E-2</v>
      </c>
      <c r="U38" s="179">
        <f t="shared" si="8"/>
        <v>5.7471264367816091E-2</v>
      </c>
      <c r="V38" s="195">
        <v>0.03</v>
      </c>
      <c r="W38" s="188">
        <f>U38-V38</f>
        <v>2.7471264367816092E-2</v>
      </c>
    </row>
    <row r="39" spans="1:23" ht="51.75" thickBot="1" x14ac:dyDescent="0.3">
      <c r="A39" s="139" t="s">
        <v>48</v>
      </c>
      <c r="B39" s="152"/>
      <c r="C39" s="153"/>
      <c r="D39" s="237">
        <f>SUM(D40:D47)</f>
        <v>21</v>
      </c>
      <c r="E39" s="238">
        <f>SUM(E40:E47)</f>
        <v>542</v>
      </c>
      <c r="F39" s="239">
        <f>SUM(F40:F47)</f>
        <v>0</v>
      </c>
      <c r="G39" s="240">
        <f>SUM(G40:G47)</f>
        <v>0</v>
      </c>
      <c r="H39" s="239">
        <f t="shared" si="1"/>
        <v>21</v>
      </c>
      <c r="I39" s="240">
        <f t="shared" si="1"/>
        <v>542</v>
      </c>
      <c r="J39" s="241">
        <v>23</v>
      </c>
      <c r="K39" s="242">
        <v>644</v>
      </c>
      <c r="L39" s="243"/>
      <c r="M39" s="244"/>
      <c r="N39" s="245">
        <f t="shared" si="2"/>
        <v>23</v>
      </c>
      <c r="O39" s="246">
        <f t="shared" si="2"/>
        <v>644</v>
      </c>
      <c r="P39" s="247">
        <f>E39/E8</f>
        <v>0.12587087784486764</v>
      </c>
      <c r="Q39" s="248">
        <f t="shared" si="11"/>
        <v>0</v>
      </c>
      <c r="R39" s="247">
        <f>G39/G8</f>
        <v>0</v>
      </c>
      <c r="S39" s="249">
        <f>K39/K8</f>
        <v>0.15032679738562091</v>
      </c>
      <c r="T39" s="250"/>
      <c r="U39" s="251">
        <f>O39/O8</f>
        <v>0.12299465240641712</v>
      </c>
      <c r="V39" s="64"/>
      <c r="W39" s="65"/>
    </row>
    <row r="40" spans="1:23" x14ac:dyDescent="0.25">
      <c r="A40" s="252" t="s">
        <v>49</v>
      </c>
      <c r="B40" s="67"/>
      <c r="C40" s="253"/>
      <c r="D40" s="168">
        <v>5</v>
      </c>
      <c r="E40" s="169">
        <v>143</v>
      </c>
      <c r="F40" s="254"/>
      <c r="G40" s="255"/>
      <c r="H40" s="170">
        <f t="shared" si="1"/>
        <v>5</v>
      </c>
      <c r="I40" s="171">
        <f t="shared" si="1"/>
        <v>143</v>
      </c>
      <c r="J40" s="172">
        <v>6</v>
      </c>
      <c r="K40" s="169">
        <v>168</v>
      </c>
      <c r="L40" s="256"/>
      <c r="M40" s="257"/>
      <c r="N40" s="258">
        <f t="shared" si="2"/>
        <v>6</v>
      </c>
      <c r="O40" s="79">
        <f t="shared" si="2"/>
        <v>168</v>
      </c>
      <c r="P40" s="80">
        <f>E40/$E$40</f>
        <v>1</v>
      </c>
      <c r="Q40" s="81"/>
      <c r="R40" s="259"/>
      <c r="S40" s="82"/>
      <c r="T40" s="83"/>
      <c r="U40" s="84"/>
      <c r="V40" s="85"/>
      <c r="W40" s="86"/>
    </row>
    <row r="41" spans="1:23" x14ac:dyDescent="0.25">
      <c r="A41" s="260" t="s">
        <v>50</v>
      </c>
      <c r="B41" s="261"/>
      <c r="C41" s="262"/>
      <c r="D41" s="107">
        <v>6</v>
      </c>
      <c r="E41" s="183">
        <v>141</v>
      </c>
      <c r="F41" s="263"/>
      <c r="G41" s="264"/>
      <c r="H41" s="109">
        <f t="shared" si="1"/>
        <v>6</v>
      </c>
      <c r="I41" s="94">
        <f t="shared" si="1"/>
        <v>141</v>
      </c>
      <c r="J41" s="110">
        <v>6</v>
      </c>
      <c r="K41" s="183">
        <v>168</v>
      </c>
      <c r="L41" s="111"/>
      <c r="M41" s="265"/>
      <c r="N41" s="173">
        <f t="shared" si="2"/>
        <v>6</v>
      </c>
      <c r="O41" s="174">
        <f t="shared" si="2"/>
        <v>168</v>
      </c>
      <c r="P41" s="100">
        <f t="shared" ref="P41:P47" si="17">E41/$E$40</f>
        <v>0.98601398601398604</v>
      </c>
      <c r="Q41" s="101"/>
      <c r="R41" s="266"/>
      <c r="S41" s="267"/>
      <c r="T41" s="102"/>
      <c r="U41" s="103"/>
      <c r="V41" s="104"/>
      <c r="W41" s="105"/>
    </row>
    <row r="42" spans="1:23" x14ac:dyDescent="0.25">
      <c r="A42" s="260" t="s">
        <v>51</v>
      </c>
      <c r="B42" s="261"/>
      <c r="C42" s="262"/>
      <c r="D42" s="107">
        <v>3</v>
      </c>
      <c r="E42" s="183">
        <v>57</v>
      </c>
      <c r="F42" s="263"/>
      <c r="G42" s="264"/>
      <c r="H42" s="109">
        <f t="shared" si="1"/>
        <v>3</v>
      </c>
      <c r="I42" s="94">
        <f t="shared" si="1"/>
        <v>57</v>
      </c>
      <c r="J42" s="110">
        <v>3</v>
      </c>
      <c r="K42" s="183">
        <v>84</v>
      </c>
      <c r="L42" s="111"/>
      <c r="M42" s="265"/>
      <c r="N42" s="173">
        <f t="shared" si="2"/>
        <v>3</v>
      </c>
      <c r="O42" s="174">
        <f t="shared" si="2"/>
        <v>84</v>
      </c>
      <c r="P42" s="100">
        <f t="shared" si="17"/>
        <v>0.39860139860139859</v>
      </c>
      <c r="Q42" s="101"/>
      <c r="R42" s="266"/>
      <c r="S42" s="267"/>
      <c r="T42" s="102"/>
      <c r="U42" s="103"/>
      <c r="V42" s="104"/>
      <c r="W42" s="105"/>
    </row>
    <row r="43" spans="1:23" x14ac:dyDescent="0.25">
      <c r="A43" s="260" t="s">
        <v>52</v>
      </c>
      <c r="B43" s="261"/>
      <c r="C43" s="262"/>
      <c r="D43" s="107">
        <v>1</v>
      </c>
      <c r="E43" s="183">
        <v>23</v>
      </c>
      <c r="F43" s="263"/>
      <c r="G43" s="264"/>
      <c r="H43" s="109">
        <f t="shared" si="1"/>
        <v>1</v>
      </c>
      <c r="I43" s="94">
        <f t="shared" si="1"/>
        <v>23</v>
      </c>
      <c r="J43" s="110">
        <v>1</v>
      </c>
      <c r="K43" s="183">
        <v>28</v>
      </c>
      <c r="L43" s="111"/>
      <c r="M43" s="265"/>
      <c r="N43" s="173">
        <f t="shared" si="2"/>
        <v>1</v>
      </c>
      <c r="O43" s="174">
        <f t="shared" si="2"/>
        <v>28</v>
      </c>
      <c r="P43" s="100">
        <f t="shared" si="17"/>
        <v>0.16083916083916083</v>
      </c>
      <c r="Q43" s="101"/>
      <c r="R43" s="266"/>
      <c r="S43" s="267"/>
      <c r="T43" s="102"/>
      <c r="U43" s="103"/>
      <c r="V43" s="104"/>
      <c r="W43" s="105"/>
    </row>
    <row r="44" spans="1:23" x14ac:dyDescent="0.25">
      <c r="A44" s="260" t="s">
        <v>53</v>
      </c>
      <c r="B44" s="261"/>
      <c r="C44" s="262"/>
      <c r="D44" s="107">
        <v>1</v>
      </c>
      <c r="E44" s="183">
        <v>30</v>
      </c>
      <c r="F44" s="263"/>
      <c r="G44" s="264"/>
      <c r="H44" s="109">
        <f t="shared" si="1"/>
        <v>1</v>
      </c>
      <c r="I44" s="94">
        <f t="shared" si="1"/>
        <v>30</v>
      </c>
      <c r="J44" s="110">
        <v>1</v>
      </c>
      <c r="K44" s="183">
        <v>28</v>
      </c>
      <c r="L44" s="111"/>
      <c r="M44" s="265"/>
      <c r="N44" s="173">
        <f t="shared" si="2"/>
        <v>1</v>
      </c>
      <c r="O44" s="174">
        <f t="shared" si="2"/>
        <v>28</v>
      </c>
      <c r="P44" s="100">
        <f t="shared" si="17"/>
        <v>0.20979020979020979</v>
      </c>
      <c r="Q44" s="101"/>
      <c r="R44" s="266"/>
      <c r="S44" s="267"/>
      <c r="T44" s="102"/>
      <c r="U44" s="103"/>
      <c r="V44" s="104"/>
      <c r="W44" s="105"/>
    </row>
    <row r="45" spans="1:23" x14ac:dyDescent="0.25">
      <c r="A45" s="260" t="s">
        <v>54</v>
      </c>
      <c r="B45" s="261"/>
      <c r="C45" s="262"/>
      <c r="D45" s="107">
        <v>3</v>
      </c>
      <c r="E45" s="183">
        <v>88</v>
      </c>
      <c r="F45" s="263"/>
      <c r="G45" s="264"/>
      <c r="H45" s="109">
        <f t="shared" si="1"/>
        <v>3</v>
      </c>
      <c r="I45" s="94">
        <f t="shared" si="1"/>
        <v>88</v>
      </c>
      <c r="J45" s="110">
        <v>3</v>
      </c>
      <c r="K45" s="183">
        <v>84</v>
      </c>
      <c r="L45" s="111"/>
      <c r="M45" s="265"/>
      <c r="N45" s="173">
        <f t="shared" si="2"/>
        <v>3</v>
      </c>
      <c r="O45" s="174">
        <f t="shared" si="2"/>
        <v>84</v>
      </c>
      <c r="P45" s="100">
        <f t="shared" si="17"/>
        <v>0.61538461538461542</v>
      </c>
      <c r="Q45" s="101"/>
      <c r="R45" s="266"/>
      <c r="S45" s="267"/>
      <c r="T45" s="102"/>
      <c r="U45" s="103"/>
      <c r="V45" s="104"/>
      <c r="W45" s="105"/>
    </row>
    <row r="46" spans="1:23" x14ac:dyDescent="0.25">
      <c r="A46" s="260" t="s">
        <v>55</v>
      </c>
      <c r="B46" s="261"/>
      <c r="C46" s="262"/>
      <c r="D46" s="107">
        <v>0</v>
      </c>
      <c r="E46" s="183">
        <v>0</v>
      </c>
      <c r="F46" s="263"/>
      <c r="G46" s="264"/>
      <c r="H46" s="109">
        <f t="shared" si="1"/>
        <v>0</v>
      </c>
      <c r="I46" s="94">
        <f t="shared" si="1"/>
        <v>0</v>
      </c>
      <c r="J46" s="110">
        <v>0</v>
      </c>
      <c r="K46" s="183">
        <v>0</v>
      </c>
      <c r="L46" s="111"/>
      <c r="M46" s="265"/>
      <c r="N46" s="173">
        <f t="shared" si="2"/>
        <v>0</v>
      </c>
      <c r="O46" s="174">
        <f t="shared" si="2"/>
        <v>0</v>
      </c>
      <c r="P46" s="100">
        <f t="shared" si="17"/>
        <v>0</v>
      </c>
      <c r="Q46" s="101"/>
      <c r="R46" s="266"/>
      <c r="S46" s="267"/>
      <c r="T46" s="102"/>
      <c r="U46" s="103"/>
      <c r="V46" s="104"/>
      <c r="W46" s="105"/>
    </row>
    <row r="47" spans="1:23" ht="15.75" thickBot="1" x14ac:dyDescent="0.3">
      <c r="A47" s="268" t="s">
        <v>56</v>
      </c>
      <c r="B47" s="269"/>
      <c r="C47" s="270"/>
      <c r="D47" s="271">
        <v>2</v>
      </c>
      <c r="E47" s="272">
        <v>60</v>
      </c>
      <c r="F47" s="273"/>
      <c r="G47" s="274"/>
      <c r="H47" s="275">
        <f t="shared" si="1"/>
        <v>2</v>
      </c>
      <c r="I47" s="276">
        <f t="shared" si="1"/>
        <v>60</v>
      </c>
      <c r="J47" s="216">
        <v>3</v>
      </c>
      <c r="K47" s="213">
        <v>84</v>
      </c>
      <c r="L47" s="277"/>
      <c r="M47" s="278"/>
      <c r="N47" s="217">
        <f t="shared" si="2"/>
        <v>3</v>
      </c>
      <c r="O47" s="279">
        <f t="shared" si="2"/>
        <v>84</v>
      </c>
      <c r="P47" s="280">
        <f t="shared" si="17"/>
        <v>0.41958041958041958</v>
      </c>
      <c r="Q47" s="281"/>
      <c r="R47" s="282"/>
      <c r="S47" s="283"/>
      <c r="T47" s="284"/>
      <c r="U47" s="285"/>
      <c r="V47" s="286"/>
      <c r="W47" s="287"/>
    </row>
    <row r="48" spans="1:23" x14ac:dyDescent="0.25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7"/>
      <c r="Q48" s="7"/>
      <c r="R48" s="7"/>
      <c r="S48" s="7"/>
      <c r="T48" s="7"/>
      <c r="U48" s="7"/>
      <c r="V48" s="7"/>
      <c r="W48" s="7"/>
    </row>
  </sheetData>
  <mergeCells count="22">
    <mergeCell ref="A14:A15"/>
    <mergeCell ref="A3:V3"/>
    <mergeCell ref="A4:V4"/>
    <mergeCell ref="B5:L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V6"/>
    <mergeCell ref="W6:W7"/>
    <mergeCell ref="A11:A12"/>
    <mergeCell ref="A18:A28"/>
    <mergeCell ref="B18:B28"/>
    <mergeCell ref="A30:A33"/>
    <mergeCell ref="B30:B33"/>
    <mergeCell ref="A35:A38"/>
    <mergeCell ref="B35:B3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2016-01-21T05:52:45Z</dcterms:modified>
</cp:coreProperties>
</file>